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480" windowHeight="9375" tabRatio="446" firstSheet="4" activeTab="4"/>
  </bookViews>
  <sheets>
    <sheet name="Pintura Externa" sheetId="1" r:id="rId1"/>
    <sheet name="Pintura Interna" sheetId="2" r:id="rId2"/>
    <sheet name="Reboco Interno" sheetId="3" r:id="rId3"/>
    <sheet name="Reboco Externo" sheetId="4" r:id="rId4"/>
    <sheet name="MEDIÇÃO-1_PMJ" sheetId="6" r:id="rId5"/>
    <sheet name="Plan2" sheetId="8" r:id="rId6"/>
  </sheets>
  <externalReferences>
    <externalReference r:id="rId7"/>
  </externalReferences>
  <definedNames>
    <definedName name="_xlnm.Print_Area" localSheetId="4">'MEDIÇÃO-1_PMJ'!$A$1:$AA$312</definedName>
    <definedName name="_xlnm.Database">TEXT([1]Dados!$G$29,"mm-aaaa")</definedName>
    <definedName name="Fonte">'MEDIÇÃO-1_PMJ'!$I1</definedName>
    <definedName name="_xlnm.Print_Titles" localSheetId="4">'MEDIÇÃO-1_PMJ'!$2:$11</definedName>
  </definedNames>
  <calcPr calcId="124519"/>
  <fileRecoveryPr repairLoad="1"/>
</workbook>
</file>

<file path=xl/calcChain.xml><?xml version="1.0" encoding="utf-8"?>
<calcChain xmlns="http://schemas.openxmlformats.org/spreadsheetml/2006/main">
  <c r="I88" i="6"/>
  <c r="I289" l="1"/>
  <c r="I288"/>
  <c r="I287"/>
  <c r="I286"/>
  <c r="I285"/>
  <c r="I284"/>
  <c r="I283"/>
  <c r="I282"/>
  <c r="I281"/>
  <c r="I280"/>
  <c r="I279"/>
  <c r="I278"/>
  <c r="I274"/>
  <c r="I273"/>
  <c r="I269"/>
  <c r="I258"/>
  <c r="I254"/>
  <c r="I255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1"/>
  <c r="I230"/>
  <c r="I227"/>
  <c r="I226"/>
  <c r="I225"/>
  <c r="I232" l="1"/>
  <c r="I256"/>
  <c r="I228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47"/>
  <c r="I146"/>
  <c r="I145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5"/>
  <c r="I104"/>
  <c r="I103"/>
  <c r="I102"/>
  <c r="I101"/>
  <c r="I100"/>
  <c r="I99"/>
  <c r="I82"/>
  <c r="I81"/>
  <c r="I80"/>
  <c r="I79"/>
  <c r="I78"/>
  <c r="I77"/>
  <c r="I72"/>
  <c r="I71"/>
  <c r="I70"/>
  <c r="I69"/>
  <c r="I68"/>
  <c r="I67"/>
  <c r="I62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4"/>
  <c r="I33"/>
  <c r="I32"/>
  <c r="I31"/>
  <c r="I30"/>
  <c r="I29"/>
  <c r="I28"/>
  <c r="I27"/>
  <c r="I26"/>
  <c r="I25"/>
  <c r="I24"/>
  <c r="I23"/>
  <c r="I22"/>
  <c r="I21"/>
  <c r="I20"/>
  <c r="I16"/>
  <c r="I15"/>
  <c r="I57" l="1"/>
  <c r="L18" i="8"/>
  <c r="I277" i="6"/>
  <c r="I290" s="1"/>
  <c r="I272"/>
  <c r="I275" s="1"/>
  <c r="I268"/>
  <c r="I267"/>
  <c r="I266"/>
  <c r="I265"/>
  <c r="I264"/>
  <c r="I263"/>
  <c r="I259"/>
  <c r="I260" s="1"/>
  <c r="I222"/>
  <c r="I221"/>
  <c r="I220"/>
  <c r="I219"/>
  <c r="I218"/>
  <c r="I217"/>
  <c r="I216"/>
  <c r="I183"/>
  <c r="I214" s="1"/>
  <c r="I150"/>
  <c r="I181" s="1"/>
  <c r="I144"/>
  <c r="I143"/>
  <c r="I142"/>
  <c r="I141"/>
  <c r="I140"/>
  <c r="I108"/>
  <c r="I138" s="1"/>
  <c r="I98"/>
  <c r="I97"/>
  <c r="I96"/>
  <c r="I95"/>
  <c r="I92"/>
  <c r="I91"/>
  <c r="I90"/>
  <c r="I89"/>
  <c r="I93" s="1"/>
  <c r="I85"/>
  <c r="I84"/>
  <c r="I83"/>
  <c r="I76"/>
  <c r="I86" s="1"/>
  <c r="I73"/>
  <c r="I66"/>
  <c r="I74" s="1"/>
  <c r="I63"/>
  <c r="I61"/>
  <c r="I60"/>
  <c r="I59"/>
  <c r="I37"/>
  <c r="I19"/>
  <c r="I35" s="1"/>
  <c r="I14"/>
  <c r="I17" s="1"/>
  <c r="G66" i="4"/>
  <c r="H62"/>
  <c r="L58"/>
  <c r="L57"/>
  <c r="L56"/>
  <c r="K56"/>
  <c r="L55"/>
  <c r="K55"/>
  <c r="L54"/>
  <c r="K54"/>
  <c r="L53"/>
  <c r="K53"/>
  <c r="L52"/>
  <c r="K52"/>
  <c r="L51"/>
  <c r="K51"/>
  <c r="L50"/>
  <c r="K50"/>
  <c r="L49"/>
  <c r="K49"/>
  <c r="H44"/>
  <c r="L43"/>
  <c r="L42"/>
  <c r="L41"/>
  <c r="K41"/>
  <c r="L40"/>
  <c r="K40"/>
  <c r="L39"/>
  <c r="K39"/>
  <c r="L38"/>
  <c r="K38"/>
  <c r="L37"/>
  <c r="K37"/>
  <c r="L36"/>
  <c r="K36"/>
  <c r="L35"/>
  <c r="K35"/>
  <c r="H30"/>
  <c r="L29"/>
  <c r="L28"/>
  <c r="L27"/>
  <c r="K27"/>
  <c r="L26"/>
  <c r="K26"/>
  <c r="L25"/>
  <c r="K25"/>
  <c r="L24"/>
  <c r="K24"/>
  <c r="L23"/>
  <c r="K23"/>
  <c r="H18"/>
  <c r="L14"/>
  <c r="L13"/>
  <c r="L12"/>
  <c r="K12"/>
  <c r="L11"/>
  <c r="K11"/>
  <c r="L10"/>
  <c r="K10"/>
  <c r="L9"/>
  <c r="K9"/>
  <c r="L8"/>
  <c r="K8"/>
  <c r="M207" i="3"/>
  <c r="L207"/>
  <c r="M206"/>
  <c r="L206"/>
  <c r="M205"/>
  <c r="L205"/>
  <c r="M204"/>
  <c r="L204"/>
  <c r="M203"/>
  <c r="M199"/>
  <c r="M198"/>
  <c r="L198"/>
  <c r="M197"/>
  <c r="L197"/>
  <c r="M196"/>
  <c r="M192"/>
  <c r="M191"/>
  <c r="L191"/>
  <c r="M190"/>
  <c r="L190"/>
  <c r="M189"/>
  <c r="M185"/>
  <c r="M184"/>
  <c r="L184"/>
  <c r="M183"/>
  <c r="L183"/>
  <c r="M182"/>
  <c r="M178"/>
  <c r="M177"/>
  <c r="L177"/>
  <c r="M176"/>
  <c r="L176"/>
  <c r="M175"/>
  <c r="M171"/>
  <c r="L171"/>
  <c r="M170"/>
  <c r="L170"/>
  <c r="M169"/>
  <c r="L169"/>
  <c r="M168"/>
  <c r="L168"/>
  <c r="M167"/>
  <c r="M163"/>
  <c r="L163"/>
  <c r="M162"/>
  <c r="L162"/>
  <c r="M161"/>
  <c r="L161"/>
  <c r="M160"/>
  <c r="M156"/>
  <c r="M155"/>
  <c r="M154"/>
  <c r="L154"/>
  <c r="M153"/>
  <c r="M149"/>
  <c r="M148"/>
  <c r="M147"/>
  <c r="L147"/>
  <c r="M146"/>
  <c r="M142"/>
  <c r="M141"/>
  <c r="L141"/>
  <c r="M140"/>
  <c r="L140"/>
  <c r="M139"/>
  <c r="M135"/>
  <c r="M134"/>
  <c r="L134"/>
  <c r="M133"/>
  <c r="L133"/>
  <c r="M132"/>
  <c r="M128"/>
  <c r="M127"/>
  <c r="M126"/>
  <c r="L126"/>
  <c r="M125"/>
  <c r="M121"/>
  <c r="L121"/>
  <c r="M120"/>
  <c r="L120"/>
  <c r="M119"/>
  <c r="L119"/>
  <c r="M118"/>
  <c r="L118"/>
  <c r="M117"/>
  <c r="M113"/>
  <c r="L113"/>
  <c r="M112"/>
  <c r="L112"/>
  <c r="M111"/>
  <c r="L111"/>
  <c r="M110"/>
  <c r="L110"/>
  <c r="M109"/>
  <c r="M105"/>
  <c r="L105"/>
  <c r="M104"/>
  <c r="L104"/>
  <c r="M103"/>
  <c r="L103"/>
  <c r="M102"/>
  <c r="M98"/>
  <c r="M97"/>
  <c r="L97"/>
  <c r="M96"/>
  <c r="L96"/>
  <c r="M95"/>
  <c r="M91"/>
  <c r="M90"/>
  <c r="L90"/>
  <c r="M89"/>
  <c r="L89"/>
  <c r="M88"/>
  <c r="M84"/>
  <c r="L84"/>
  <c r="M83"/>
  <c r="L83"/>
  <c r="M82"/>
  <c r="L82"/>
  <c r="M81"/>
  <c r="M77"/>
  <c r="L77"/>
  <c r="M76"/>
  <c r="L76"/>
  <c r="M75"/>
  <c r="L75"/>
  <c r="M74"/>
  <c r="M70"/>
  <c r="L70"/>
  <c r="M69"/>
  <c r="L69"/>
  <c r="M68"/>
  <c r="L68"/>
  <c r="M67"/>
  <c r="M63"/>
  <c r="M62"/>
  <c r="L62"/>
  <c r="M61"/>
  <c r="L61"/>
  <c r="M60"/>
  <c r="M56"/>
  <c r="M55"/>
  <c r="L55"/>
  <c r="M54"/>
  <c r="L54"/>
  <c r="M53"/>
  <c r="M49"/>
  <c r="M48"/>
  <c r="L48"/>
  <c r="M47"/>
  <c r="L47"/>
  <c r="M46"/>
  <c r="M41"/>
  <c r="L41"/>
  <c r="M40"/>
  <c r="L40"/>
  <c r="M39"/>
  <c r="L39"/>
  <c r="M38"/>
  <c r="L34"/>
  <c r="L32"/>
  <c r="L31"/>
  <c r="K31"/>
  <c r="I31"/>
  <c r="H31"/>
  <c r="L30"/>
  <c r="K30"/>
  <c r="I30"/>
  <c r="H30"/>
  <c r="L29"/>
  <c r="K29"/>
  <c r="I29"/>
  <c r="H29"/>
  <c r="L28"/>
  <c r="K28"/>
  <c r="I28"/>
  <c r="H28"/>
  <c r="L27"/>
  <c r="K27"/>
  <c r="I27"/>
  <c r="H27"/>
  <c r="L26"/>
  <c r="K26"/>
  <c r="I26"/>
  <c r="H26"/>
  <c r="L25"/>
  <c r="K25"/>
  <c r="I25"/>
  <c r="H25"/>
  <c r="L24"/>
  <c r="K24"/>
  <c r="I24"/>
  <c r="H24"/>
  <c r="L23"/>
  <c r="K23"/>
  <c r="I23"/>
  <c r="H23"/>
  <c r="L22"/>
  <c r="K22"/>
  <c r="I22"/>
  <c r="H22"/>
  <c r="L21"/>
  <c r="K21"/>
  <c r="I21"/>
  <c r="H21"/>
  <c r="L20"/>
  <c r="K20"/>
  <c r="I20"/>
  <c r="H20"/>
  <c r="L19"/>
  <c r="K19"/>
  <c r="I19"/>
  <c r="H19"/>
  <c r="L18"/>
  <c r="K18"/>
  <c r="I18"/>
  <c r="H18"/>
  <c r="L17"/>
  <c r="K17"/>
  <c r="I17"/>
  <c r="H17"/>
  <c r="L16"/>
  <c r="K16"/>
  <c r="I16"/>
  <c r="H16"/>
  <c r="L15"/>
  <c r="K15"/>
  <c r="I15"/>
  <c r="H15"/>
  <c r="L14"/>
  <c r="K14"/>
  <c r="I14"/>
  <c r="H14"/>
  <c r="L13"/>
  <c r="K13"/>
  <c r="I13"/>
  <c r="H13"/>
  <c r="L12"/>
  <c r="K12"/>
  <c r="I12"/>
  <c r="H12"/>
  <c r="L11"/>
  <c r="K11"/>
  <c r="I11"/>
  <c r="H11"/>
  <c r="L10"/>
  <c r="K10"/>
  <c r="I10"/>
  <c r="H10"/>
  <c r="L9"/>
  <c r="K9"/>
  <c r="I9"/>
  <c r="H9"/>
  <c r="L8"/>
  <c r="K8"/>
  <c r="I8"/>
  <c r="H8"/>
  <c r="M210" i="2"/>
  <c r="M209"/>
  <c r="L209"/>
  <c r="M208"/>
  <c r="L208"/>
  <c r="M207"/>
  <c r="L207"/>
  <c r="M206"/>
  <c r="L206"/>
  <c r="M202"/>
  <c r="M201"/>
  <c r="M200"/>
  <c r="L200"/>
  <c r="M199"/>
  <c r="L199"/>
  <c r="M195"/>
  <c r="M194"/>
  <c r="M193"/>
  <c r="L193"/>
  <c r="M192"/>
  <c r="L192"/>
  <c r="M188"/>
  <c r="M187"/>
  <c r="M186"/>
  <c r="L186"/>
  <c r="M185"/>
  <c r="L185"/>
  <c r="M181"/>
  <c r="M180"/>
  <c r="M179"/>
  <c r="L179"/>
  <c r="M178"/>
  <c r="L178"/>
  <c r="M174"/>
  <c r="M173"/>
  <c r="L173"/>
  <c r="M172"/>
  <c r="L172"/>
  <c r="M171"/>
  <c r="L171"/>
  <c r="M170"/>
  <c r="L170"/>
  <c r="M166"/>
  <c r="M165"/>
  <c r="L165"/>
  <c r="M164"/>
  <c r="L164"/>
  <c r="M163"/>
  <c r="L163"/>
  <c r="M159"/>
  <c r="M158"/>
  <c r="M157"/>
  <c r="M156"/>
  <c r="L156"/>
  <c r="M152"/>
  <c r="M151"/>
  <c r="M150"/>
  <c r="M149"/>
  <c r="L149"/>
  <c r="M145"/>
  <c r="M144"/>
  <c r="M143"/>
  <c r="L143"/>
  <c r="M142"/>
  <c r="L142"/>
  <c r="M138"/>
  <c r="M137"/>
  <c r="M136"/>
  <c r="L136"/>
  <c r="M135"/>
  <c r="L135"/>
  <c r="M131"/>
  <c r="M130"/>
  <c r="M129"/>
  <c r="M128"/>
  <c r="L128"/>
  <c r="M124"/>
  <c r="M123"/>
  <c r="L123"/>
  <c r="M122"/>
  <c r="L122"/>
  <c r="M121"/>
  <c r="L121"/>
  <c r="M120"/>
  <c r="L120"/>
  <c r="M116"/>
  <c r="M115"/>
  <c r="L115"/>
  <c r="M114"/>
  <c r="L114"/>
  <c r="M113"/>
  <c r="L113"/>
  <c r="M112"/>
  <c r="L112"/>
  <c r="M108"/>
  <c r="M107"/>
  <c r="L107"/>
  <c r="M106"/>
  <c r="L106"/>
  <c r="M105"/>
  <c r="L105"/>
  <c r="M101"/>
  <c r="M100"/>
  <c r="M99"/>
  <c r="L99"/>
  <c r="M98"/>
  <c r="L98"/>
  <c r="M94"/>
  <c r="M93"/>
  <c r="M92"/>
  <c r="L92"/>
  <c r="M91"/>
  <c r="L91"/>
  <c r="M87"/>
  <c r="M86"/>
  <c r="L86"/>
  <c r="M85"/>
  <c r="L85"/>
  <c r="M84"/>
  <c r="L84"/>
  <c r="M80"/>
  <c r="M79"/>
  <c r="L79"/>
  <c r="M78"/>
  <c r="L78"/>
  <c r="M77"/>
  <c r="L77"/>
  <c r="M73"/>
  <c r="M72"/>
  <c r="L72"/>
  <c r="M71"/>
  <c r="L71"/>
  <c r="M70"/>
  <c r="L70"/>
  <c r="M66"/>
  <c r="M65"/>
  <c r="M64"/>
  <c r="L64"/>
  <c r="M63"/>
  <c r="L63"/>
  <c r="M59"/>
  <c r="M58"/>
  <c r="M57"/>
  <c r="L57"/>
  <c r="M56"/>
  <c r="L56"/>
  <c r="M52"/>
  <c r="M51"/>
  <c r="M50"/>
  <c r="L50"/>
  <c r="M49"/>
  <c r="L49"/>
  <c r="M44"/>
  <c r="M43"/>
  <c r="L43"/>
  <c r="M42"/>
  <c r="L42"/>
  <c r="M41"/>
  <c r="L41"/>
  <c r="L34"/>
  <c r="M32"/>
  <c r="L32"/>
  <c r="L31"/>
  <c r="K31"/>
  <c r="I31"/>
  <c r="H31"/>
  <c r="L30"/>
  <c r="K30"/>
  <c r="I30"/>
  <c r="H30"/>
  <c r="L29"/>
  <c r="K29"/>
  <c r="I29"/>
  <c r="H29"/>
  <c r="L28"/>
  <c r="K28"/>
  <c r="I28"/>
  <c r="H28"/>
  <c r="L27"/>
  <c r="K27"/>
  <c r="I27"/>
  <c r="H27"/>
  <c r="L26"/>
  <c r="K26"/>
  <c r="I26"/>
  <c r="H26"/>
  <c r="L25"/>
  <c r="K25"/>
  <c r="I25"/>
  <c r="H25"/>
  <c r="L24"/>
  <c r="K24"/>
  <c r="I24"/>
  <c r="H24"/>
  <c r="L23"/>
  <c r="K23"/>
  <c r="I23"/>
  <c r="H23"/>
  <c r="L22"/>
  <c r="K22"/>
  <c r="I22"/>
  <c r="H22"/>
  <c r="L21"/>
  <c r="K21"/>
  <c r="I21"/>
  <c r="H21"/>
  <c r="L20"/>
  <c r="K20"/>
  <c r="I20"/>
  <c r="H20"/>
  <c r="L19"/>
  <c r="K19"/>
  <c r="I19"/>
  <c r="H19"/>
  <c r="L18"/>
  <c r="K18"/>
  <c r="I18"/>
  <c r="H18"/>
  <c r="L17"/>
  <c r="K17"/>
  <c r="I17"/>
  <c r="H17"/>
  <c r="L16"/>
  <c r="K16"/>
  <c r="I16"/>
  <c r="H16"/>
  <c r="L15"/>
  <c r="K15"/>
  <c r="I15"/>
  <c r="H15"/>
  <c r="L14"/>
  <c r="K14"/>
  <c r="I14"/>
  <c r="H14"/>
  <c r="L13"/>
  <c r="K13"/>
  <c r="I13"/>
  <c r="H13"/>
  <c r="L12"/>
  <c r="K12"/>
  <c r="I12"/>
  <c r="H12"/>
  <c r="L11"/>
  <c r="K11"/>
  <c r="I11"/>
  <c r="H11"/>
  <c r="L10"/>
  <c r="K10"/>
  <c r="I10"/>
  <c r="H10"/>
  <c r="L9"/>
  <c r="K9"/>
  <c r="I9"/>
  <c r="H9"/>
  <c r="L8"/>
  <c r="K8"/>
  <c r="I8"/>
  <c r="H8"/>
  <c r="G71" i="1"/>
  <c r="G66"/>
  <c r="H62"/>
  <c r="L58"/>
  <c r="L57"/>
  <c r="L56"/>
  <c r="K56"/>
  <c r="L55"/>
  <c r="K55"/>
  <c r="L54"/>
  <c r="K54"/>
  <c r="L53"/>
  <c r="K53"/>
  <c r="L52"/>
  <c r="K52"/>
  <c r="L51"/>
  <c r="K51"/>
  <c r="L50"/>
  <c r="K50"/>
  <c r="L49"/>
  <c r="K49"/>
  <c r="H44"/>
  <c r="L43"/>
  <c r="L42"/>
  <c r="L41"/>
  <c r="K41"/>
  <c r="L40"/>
  <c r="K40"/>
  <c r="L39"/>
  <c r="K39"/>
  <c r="L38"/>
  <c r="K38"/>
  <c r="L37"/>
  <c r="K37"/>
  <c r="L36"/>
  <c r="K36"/>
  <c r="L35"/>
  <c r="K35"/>
  <c r="H30"/>
  <c r="L29"/>
  <c r="L28"/>
  <c r="L27"/>
  <c r="K27"/>
  <c r="L26"/>
  <c r="K26"/>
  <c r="L25"/>
  <c r="K25"/>
  <c r="L24"/>
  <c r="K24"/>
  <c r="L23"/>
  <c r="K23"/>
  <c r="H18"/>
  <c r="L14"/>
  <c r="L13"/>
  <c r="L12"/>
  <c r="K12"/>
  <c r="L11"/>
  <c r="K11"/>
  <c r="L10"/>
  <c r="K10"/>
  <c r="L9"/>
  <c r="K9"/>
  <c r="L8"/>
  <c r="K8"/>
  <c r="I106" i="6" l="1"/>
  <c r="I223"/>
  <c r="I270"/>
  <c r="I148"/>
  <c r="I64"/>
  <c r="H10" l="1"/>
</calcChain>
</file>

<file path=xl/sharedStrings.xml><?xml version="1.0" encoding="utf-8"?>
<sst xmlns="http://schemas.openxmlformats.org/spreadsheetml/2006/main" count="1815" uniqueCount="698">
  <si>
    <t>J8</t>
  </si>
  <si>
    <t>tipo</t>
  </si>
  <si>
    <t>area</t>
  </si>
  <si>
    <t>quant</t>
  </si>
  <si>
    <t>Caixilhos</t>
  </si>
  <si>
    <t>P06</t>
  </si>
  <si>
    <t>J10</t>
  </si>
  <si>
    <t>J11</t>
  </si>
  <si>
    <t>P09</t>
  </si>
  <si>
    <t>valor de corte (m²)</t>
  </si>
  <si>
    <t>ELEVAÇÃ0 01</t>
  </si>
  <si>
    <t>area de desconto por unidade</t>
  </si>
  <si>
    <t>area de desconto total por tipo</t>
  </si>
  <si>
    <t>Total desconto</t>
  </si>
  <si>
    <t>Area de Pintura</t>
  </si>
  <si>
    <t>Área Colunas</t>
  </si>
  <si>
    <t>Área portal (elev 1)</t>
  </si>
  <si>
    <t>Área total de pintura</t>
  </si>
  <si>
    <t>ELEVAÇÃ0 02</t>
  </si>
  <si>
    <t>Área Total Fachada</t>
  </si>
  <si>
    <t>J03</t>
  </si>
  <si>
    <t>P01</t>
  </si>
  <si>
    <t>ELEVAÇÃ0 03</t>
  </si>
  <si>
    <t>J06</t>
  </si>
  <si>
    <t>J08</t>
  </si>
  <si>
    <t>J13</t>
  </si>
  <si>
    <t>J12</t>
  </si>
  <si>
    <t>P07</t>
  </si>
  <si>
    <t>ELEVAÇÃ0 04</t>
  </si>
  <si>
    <t>J05</t>
  </si>
  <si>
    <t>P05</t>
  </si>
  <si>
    <t>J02</t>
  </si>
  <si>
    <t>J09</t>
  </si>
  <si>
    <t>J04</t>
  </si>
  <si>
    <t>J07</t>
  </si>
  <si>
    <t>J01</t>
  </si>
  <si>
    <t>Escada</t>
  </si>
  <si>
    <t>Total Pintura Externa</t>
  </si>
  <si>
    <t>m²</t>
  </si>
  <si>
    <t>Pé direito Pav Terreo</t>
  </si>
  <si>
    <t>Sala 1</t>
  </si>
  <si>
    <t>Perimetro</t>
  </si>
  <si>
    <t>Área</t>
  </si>
  <si>
    <t>Sala 2</t>
  </si>
  <si>
    <t>Sala 3</t>
  </si>
  <si>
    <t>Sala 4</t>
  </si>
  <si>
    <t>Sala 5</t>
  </si>
  <si>
    <t>Sala 6</t>
  </si>
  <si>
    <t>Sala 7</t>
  </si>
  <si>
    <t>Sala 8</t>
  </si>
  <si>
    <t>Sala 9</t>
  </si>
  <si>
    <t>Sala 10</t>
  </si>
  <si>
    <t>Sala 11</t>
  </si>
  <si>
    <t>Sala 12</t>
  </si>
  <si>
    <t>Sala 13</t>
  </si>
  <si>
    <t>Sala 14</t>
  </si>
  <si>
    <t>Sala 15</t>
  </si>
  <si>
    <t>Sala 16</t>
  </si>
  <si>
    <t>Sala 17</t>
  </si>
  <si>
    <t>Sala 18</t>
  </si>
  <si>
    <t>Sala 19</t>
  </si>
  <si>
    <t>Sala 20</t>
  </si>
  <si>
    <t>Sala 21</t>
  </si>
  <si>
    <t>Sala 22</t>
  </si>
  <si>
    <t>Sala 23</t>
  </si>
  <si>
    <t>Sala 24</t>
  </si>
  <si>
    <t>WC</t>
  </si>
  <si>
    <t>ARMARIO</t>
  </si>
  <si>
    <t>TERREO</t>
  </si>
  <si>
    <t>Área plana vertical</t>
  </si>
  <si>
    <t>SALA 1</t>
  </si>
  <si>
    <t>P1</t>
  </si>
  <si>
    <t>J1</t>
  </si>
  <si>
    <t>SALA 2</t>
  </si>
  <si>
    <t>P3</t>
  </si>
  <si>
    <t>SALA 3</t>
  </si>
  <si>
    <t>SALA 4</t>
  </si>
  <si>
    <t>SALA 5</t>
  </si>
  <si>
    <t>P4</t>
  </si>
  <si>
    <t>SALA 6</t>
  </si>
  <si>
    <t>SALA 7</t>
  </si>
  <si>
    <t>SALA 8</t>
  </si>
  <si>
    <t>SALA 9</t>
  </si>
  <si>
    <t>SALA 10</t>
  </si>
  <si>
    <t>SALA 11</t>
  </si>
  <si>
    <t>SALA 12</t>
  </si>
  <si>
    <t>SALA 13</t>
  </si>
  <si>
    <t>SALA 14</t>
  </si>
  <si>
    <t>SALA 15</t>
  </si>
  <si>
    <t>SALA 16</t>
  </si>
  <si>
    <t>SALA 17</t>
  </si>
  <si>
    <t>SALA 18</t>
  </si>
  <si>
    <t>SALA 19</t>
  </si>
  <si>
    <t>SALA 20</t>
  </si>
  <si>
    <t>SALA 21</t>
  </si>
  <si>
    <t>SALA 22</t>
  </si>
  <si>
    <t>SALA 23</t>
  </si>
  <si>
    <t>SALA 24</t>
  </si>
  <si>
    <t>J3</t>
  </si>
  <si>
    <t>P2</t>
  </si>
  <si>
    <t>J7</t>
  </si>
  <si>
    <t>J4</t>
  </si>
  <si>
    <t>J2</t>
  </si>
  <si>
    <t>J5</t>
  </si>
  <si>
    <t>J9</t>
  </si>
  <si>
    <t>P5</t>
  </si>
  <si>
    <t>Desconto caixilhos</t>
  </si>
  <si>
    <t>Outros descontos</t>
  </si>
  <si>
    <t>descontado azulejos</t>
  </si>
  <si>
    <t>descontada escrito 1932</t>
  </si>
  <si>
    <t>pintura ornamental</t>
  </si>
  <si>
    <t>Total Descontos</t>
  </si>
  <si>
    <t>Área de Pintura</t>
  </si>
  <si>
    <t>Total</t>
  </si>
  <si>
    <t>Área de Reboco</t>
  </si>
  <si>
    <t>escrito 1932</t>
  </si>
  <si>
    <t>Área total de reboco</t>
  </si>
  <si>
    <t>Area de Reboco</t>
  </si>
  <si>
    <t>Total Reboco Externo</t>
  </si>
  <si>
    <t>ITEM</t>
  </si>
  <si>
    <t>Subsolo</t>
  </si>
  <si>
    <t>Total Terreo</t>
  </si>
  <si>
    <t>SUBSOLO</t>
  </si>
  <si>
    <t xml:space="preserve">Total </t>
  </si>
  <si>
    <t>QUANTIDADE</t>
  </si>
  <si>
    <t xml:space="preserve">Referência: </t>
  </si>
  <si>
    <t>74209/1</t>
  </si>
  <si>
    <t>Prefeitura do Municipio de Jaguariúna - SP</t>
  </si>
  <si>
    <t>Rua Alfredo Bueno, 1235 - Centro - Jaguariuna SP CEP 13820-000 Fone (19) 3867-9700 - Fax (19) 3867-2856</t>
  </si>
  <si>
    <t xml:space="preserve">Proprietário: Prefeitura do Município de Jaguariúna </t>
  </si>
  <si>
    <t>1.1.1</t>
  </si>
  <si>
    <t>FONTE</t>
  </si>
  <si>
    <t>CODIGO</t>
  </si>
  <si>
    <t xml:space="preserve">DESCRIÇÃO </t>
  </si>
  <si>
    <t>UNID</t>
  </si>
  <si>
    <t>CUSTO UNITARIO</t>
  </si>
  <si>
    <t>VALOR COM BDI</t>
  </si>
  <si>
    <t>VALOR TOTAL COM BDI R$</t>
  </si>
  <si>
    <t>PLACA DE OBRA EM CHAPA GALVANIZADA</t>
  </si>
  <si>
    <t xml:space="preserve">SUB TOTAL DO ITEM </t>
  </si>
  <si>
    <t>VALOR TOTAL R$</t>
  </si>
  <si>
    <t>M</t>
  </si>
  <si>
    <t>COMPOSIÇÃO</t>
  </si>
  <si>
    <t>COTAÇÃO</t>
  </si>
  <si>
    <t>Obra: Construção Portal Turistico</t>
  </si>
  <si>
    <t>Local: Estrela Mogiana, Cruzeiro do Sul, Jaguariuna - SP</t>
  </si>
  <si>
    <t>Município/UF</t>
  </si>
  <si>
    <t>Prefeitura do Município de Jaguariúna</t>
  </si>
  <si>
    <t>Marcio Gustavo Bernardes Reis</t>
  </si>
  <si>
    <t>KG</t>
  </si>
  <si>
    <t>SINAPI</t>
  </si>
  <si>
    <t>M³</t>
  </si>
  <si>
    <t>M²</t>
  </si>
  <si>
    <t xml:space="preserve">UN </t>
  </si>
  <si>
    <t>LIMPEZA FINAL DA OBRA</t>
  </si>
  <si>
    <t>QUADRO DE COMPOSIÇÃO DO INVESTIMENTO (QCI) - PÓS LICITAÇÃO</t>
  </si>
  <si>
    <t>Nº Operação</t>
  </si>
  <si>
    <t>Gestor / Programa / Ação /Modalidade</t>
  </si>
  <si>
    <t>Localidade</t>
  </si>
  <si>
    <t>Jaguariuna/SP</t>
  </si>
  <si>
    <t xml:space="preserve">MTUR - </t>
  </si>
  <si>
    <t>Estrela Mogiana - Bairro Cruzeiro do Sul</t>
  </si>
  <si>
    <t>Proponente / Tomador</t>
  </si>
  <si>
    <t>Objeto</t>
  </si>
  <si>
    <t>Empreendimento / Apelido</t>
  </si>
  <si>
    <t>Construção de Portal Turístico</t>
  </si>
  <si>
    <t>Portal Turístico</t>
  </si>
  <si>
    <t>OK</t>
  </si>
  <si>
    <t>Meta / Submeta</t>
  </si>
  <si>
    <t>Item de Investimento</t>
  </si>
  <si>
    <t>Sub-Item de Investimento</t>
  </si>
  <si>
    <t>Descrição</t>
  </si>
  <si>
    <t>Situação</t>
  </si>
  <si>
    <t>Quantidade</t>
  </si>
  <si>
    <t>Unidade</t>
  </si>
  <si>
    <t>Lote de Licitação  /      nº do CTEF</t>
  </si>
  <si>
    <t>REPASSE                     (R$)</t>
  </si>
  <si>
    <t>CONTRAPARTIDA
(R$)</t>
  </si>
  <si>
    <t>INVESTIMENTO
(R$)</t>
  </si>
  <si>
    <t>PESO DA META (%)</t>
  </si>
  <si>
    <t/>
  </si>
  <si>
    <t>ESPELHO D'AGUA</t>
  </si>
  <si>
    <t>Local/Data</t>
  </si>
  <si>
    <t>Prefeito</t>
  </si>
  <si>
    <t>COMPLEMENTAÇÃO PREFEITURA</t>
  </si>
  <si>
    <t xml:space="preserve">Jaguariuna/SP,               de                                      de </t>
  </si>
  <si>
    <t>1.1.3</t>
  </si>
  <si>
    <t>1.1.4</t>
  </si>
  <si>
    <t>LIMPEZA MANUAL DO TERRENO (C/ RASPAGEM SUPERFICIAL)</t>
  </si>
  <si>
    <t>LOCACAO CONVENCIONAL DE OBRA, ATRAVÉS DE GABARITO DE TABUAS CORRIDAS PONTALETADAS, COM REAPROVEITAMENTO DE 3 VEZES.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</si>
  <si>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</si>
  <si>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</si>
  <si>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</si>
  <si>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</si>
  <si>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</si>
  <si>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</si>
  <si>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</si>
  <si>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</si>
  <si>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</si>
  <si>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</si>
  <si>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</si>
  <si>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</si>
  <si>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</si>
  <si>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</si>
  <si>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</si>
  <si>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</si>
  <si>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001</t>
  </si>
  <si>
    <t>TAXA DE MOBILIZAÇÃO E DESMOBILIZAÇÃO DE EQUIPAMENTOS PARA EXECUÇÃO DE ESTACA ESCAVADA</t>
  </si>
  <si>
    <t>ESTACA ESCAVADA MECANICAMENTE, SEM FLUIDO ESTABILIZANTE, COM 25 CM DE DIÂMETRO, ATÉ 9 M DE COMPRIMENTO, CONCRETO LANÇADO POR CAMINHÃO BETONEIRA (EXCLUSIVE MOBILIZAÇÃO E DESMOBILIZAÇÃO).</t>
  </si>
  <si>
    <t>ESTACA ESCAVADA MECANICAMENTE, SEM FLUIDO ESTABILIZANTE, COM 40 CM DE DIÂMETRO, ATÉ 9 M DE COMPRIMENTO, CONCRETO LANÇADO POR CAMINHÃO BETONEIRA (EXCLUSIVE MOBILIZAÇÃO E DESMOBILIZAÇÃO).</t>
  </si>
  <si>
    <t>ARMAÇÃO DE BLOCO, VIGA BALDRAME E SAPATA UTILIZANDO AÇO CA-60 DE 5 MM - MONTAGEM.</t>
  </si>
  <si>
    <t>ARMAÇÃO DE BLOCO, VIGA BALDRAME OU SAPATA UTILIZANDO AÇO CA-50 DE 10 MM - MONTAGEM.</t>
  </si>
  <si>
    <t>ARMAÇÃO DE BLOCO, VIGA BALDRAME OU SAPATA UTILIZANDO AÇO CA-50 DE 12,5 MM - MONTAGEM.</t>
  </si>
  <si>
    <t>ARMAÇÃO DE BLOCO, VIGA BALDRAME OU SAPATA UTILIZANDO AÇO CA-50 DE 6,3 MM - MONTAGEM.</t>
  </si>
  <si>
    <t>ARMAÇÃO DE BLOCO, VIGA BALDRAME OU SAPATA UTILIZANDO AÇO CA-50 DE 8 MM - MONTAGEM.</t>
  </si>
  <si>
    <t>MONTAGEM DE ARMADURA LONGITUDINAL DE ESTACAS DE SEÇÃO CIRCULAR, DIÂMETRO = 10,0 MM.</t>
  </si>
  <si>
    <t>MONTAGEM DE ARMADURA LONGITUDINAL / TRANSVERSAL DE ESTACAS DE SEÇÃO CIRCULAR, DIÂMETRO = 12,5 MM.</t>
  </si>
  <si>
    <t>MONTAGEM DE ARMADURA TRANSVERSAL DE ESTACAS DE SEÇÃO CIRCULAR, DIÂMETRO = 5,0 MM.</t>
  </si>
  <si>
    <t>MONTAGEM DE ARMADURA TRANSVERSAL DE ESTACAS DE SEÇÃO CIRCULAR, DIÂMETRO = 6,3 MM.</t>
  </si>
  <si>
    <t xml:space="preserve">ESCAVAÇÃO MANUAL DE VALA PARA VIGA BALDRAME, SEM PREVISÃO DE FÔRMA. </t>
  </si>
  <si>
    <t>ESCAVAÇÃO MANUAL PARA BLOCO DE COROAMENTO OU SAPATA, SEM PREVISÃO DE FÔRMA.</t>
  </si>
  <si>
    <t>IMPERMEABILIZACAO DE ESTRUTURAS ENTERRADAS, COM TINTA ASFALTICA, DUAS DEMAOS.</t>
  </si>
  <si>
    <t>CONCRETAGEM DE BLOCOS DE COROAMENTO E VIGAS BALDRAMES, FCK 30 MPA, COM USO DE BOMBA LANÇAMENTO, ADENSAMENTO E ACABAMENTO.</t>
  </si>
  <si>
    <t>TX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</si>
  <si>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</si>
  <si>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</si>
  <si>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</si>
  <si>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</si>
  <si>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</si>
  <si>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</si>
  <si>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</si>
  <si>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</si>
  <si>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</si>
  <si>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</si>
  <si>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</si>
  <si>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</si>
  <si>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</si>
  <si>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</si>
  <si>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</si>
  <si>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</si>
  <si>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</si>
  <si>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</si>
  <si>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</si>
  <si>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004</t>
  </si>
  <si>
    <t>002</t>
  </si>
  <si>
    <t>003</t>
  </si>
  <si>
    <t>LANÇAMENTO COM USO DE BOMBA, ADENSAMENTO E
ACABAMENTO DE CONCRETO EM ESTRUTURAS.</t>
  </si>
  <si>
    <t>Concreto usinado, fck = 30,0 MPa - para bombeamento</t>
  </si>
  <si>
    <t>Laje pré-fabricada mista vigota treliçada/lajota cerâmica - LT 12 (8+4)
e capa com concreto de 25MPa</t>
  </si>
  <si>
    <t>Laje pré-fabricada mista vigota treliçada/lajota cerâmica - LT 16
(12+4) e capa com concreto de 25MPa</t>
  </si>
  <si>
    <t>ARMAÇÃO DE PILAR OU VIGA DE UMA ESTRUTURA CONVENCIONAL DE CONCRETO ARMADO EM UMA EDIFICAÇÃO TÉRREA OU SOBRADO UTILIZANDO AÇO CA-50 DE 10,0 MM - MONTAGEM.</t>
  </si>
  <si>
    <t>ARMAÇÃO DE PILAR OU VIGA DE UMA ESTRUTURA CONVENCIONAL DE CONCRETO ARMADO EM UMA EDIFICAÇÃO TÉRREA OU SOBRADO UTILIZANDO AÇO CA-50 DE 12,5 MM - MONTAGEM.</t>
  </si>
  <si>
    <t>ARMAÇÃO DE PILAR OU VIGA DE UMA ESTRUTURA CONVENCIONAL DE CONCRETO ARMADO EM UMA EDIFICAÇÃO TÉRREA OU SOBRADO UTILIZANDO AÇO CA-50 DE 16,0 MM - MONTAGEM.</t>
  </si>
  <si>
    <t>ARMAÇÃO DE PILAR OU VIGA DE UMA ESTRUTURA CONVENCIONAL DE CONCRETO ARMADO EM UMA EDIFICAÇÃO TÉRREA OU SOBRADO UTILIZANDO AÇO CA-60 DE 5,0 MM - MONTAGEM.</t>
  </si>
  <si>
    <t>ARMAÇÃO DE PILAR OU VIGA DE UMA ESTRUTURA CONVENCIONAL DE CONCRETO ARMADO EM UMA EDIFICAÇÃO TÉRREA OU SOBRADO UTILIZANDO AÇO CA-50 DE 20,0 MM - MONTAGEM.</t>
  </si>
  <si>
    <t>ARMAÇÃO DE PILAR OU VIGA DE UMA ESTRUTURA CONVENCIONAL DE CONCRETO ARMADO EM UMA EDIFICAÇÃO TÉRREA OU SOBRADO UTILIZANDO AÇO CA-50 DE 6,3 MM - MONTAGEM.</t>
  </si>
  <si>
    <t>ARMAÇÃO DE PILAR OU VIGA DE UMA ESTRUTURA CONVENCIONAL DE CONCRETO ARMADO EM UMA EDIFICAÇÃO TÉRREA OU SOBRADO UTILIZANDO AÇO CA-50 DE 8,0 MM - MONTAGEM.</t>
  </si>
  <si>
    <t>MONTAGEM E DESMONTAGEM DE FÔRMA DE PILARES
RETANGULARES E ESTRUTURAS SIMILARES COM ÁREA MÉDIA DAS SEÇÕES MENOR OU IGUAL A 0,25 M², PÉ-DIREITO SIMPLES, EM CHAPA DE MADEIRA COMPENSADA RESINADA, 2 UTILIZAÇÕES.</t>
  </si>
  <si>
    <t>MONTAGEM E DESMONTAGEM DE FÔRMA DE PILARES
RETANGULARES E ESTRUTURAS SIMILARES COM ÁREA MÉDIA DAS SEÇÕES MENOR OU IGUAL A 0,25 M², PÉ-DIREITO DUPLO, EM CHAPA DE MADEIRA COMPENSADA RESINADA, 2 UTILIZAÇÕES.</t>
  </si>
  <si>
    <t>MONTAGEM E DESMONTAGEM DE FÔRMA DE VIGA, ESCORAMENTO COM PONTALETE DE MADEIRA, PÉ-DIREITO SIMPLES, EM MADEIRA SERRADA, 2 UTILIZAÇÕES.</t>
  </si>
  <si>
    <t>MONTAGEM E DESMONTAGEM DE FÔRMA DE VIGA, ESCORAMENTO METÁLICO, PÉ-DIREITO DUPLO, EM CHAPA DE MADEIRA RESINADA, 2 UTILIZAÇÕES.</t>
  </si>
  <si>
    <t>ARMAÇÃO DE LAJE DE UMA ESTRUTURA CONVENCIONAL DE CONCRETO ARMADO EM UMA EDIFICAÇÃO TÉRREA OU SOBRADO UTILIZANDO AÇO CA-50 DE 10,0 MM - MONTAGEM.</t>
  </si>
  <si>
    <t>ARMAÇÃO DE LAJE DE UMA ESTRUTURA CONVENCIONAL DE CONCRETO ARMADO EM UMA EDIFICAÇÃO TÉRREA OU SOBRADO UTILIZANDO AÇO CA-50 DE 12,5 MM - MONTAGEM.</t>
  </si>
  <si>
    <t>ARMAÇÃO DE LAJE DE UMA ESTRUTURA CONVENCIONAL DE CONCRETO ARMADO EM UMA EDIFICAÇÃO TÉRREA OU SOBRADO UTILIZANDO AÇO CA-50 DE 16,0 MM - MONTAGEM.</t>
  </si>
  <si>
    <t>ARMAÇÃO DE LAJE DE UMA ESTRUTURA CONVENCIONAL DE CONCRETO ARMADO EM UMA EDIFICAÇÃO TÉRREA OU SOBRADO UTILIZANDO AÇO CA-60 DE 5,0 MM - MONTAGEM.</t>
  </si>
  <si>
    <t>MONTAGEM E DESMONTAGEM DE FÔRMA DE LAJE MACIÇA COM ÁREA MÉDIA MAIOR QUE 20 M², PÉ-DIREITO DUPLO, EM CHAPA DE MADEIRA COMPENSADA RESINADA, 2 UTILIZAÇÕES.</t>
  </si>
  <si>
    <t>1.4.1</t>
  </si>
  <si>
    <t>1.4.2</t>
  </si>
  <si>
    <t>1.4.3</t>
  </si>
  <si>
    <t>1.4.4</t>
  </si>
  <si>
    <t>1.4.5</t>
  </si>
  <si>
    <t>005</t>
  </si>
  <si>
    <t>015</t>
  </si>
  <si>
    <t>016</t>
  </si>
  <si>
    <t>017</t>
  </si>
  <si>
    <t>TELHAMENTO COM TELHA METÁLICA TERMOACÚSTICA E = 30 MM, COM ATÉ 2 ÁGUAS, INCLUSO IÇAMENTO.</t>
  </si>
  <si>
    <t>Fornecimento e montagem de estrutura em aço ASTM-A572 Grau 50, sem pintura</t>
  </si>
  <si>
    <t>Calha, rufo, afins em chapa galvanizada nº 24 - corte 0,33 m</t>
  </si>
  <si>
    <t>Calha, rufo, afins em chapa galvanizada nº 24 - corte 0,50 m</t>
  </si>
  <si>
    <t>Calha, rufo, afins em chapa galvanizada nº 24 - corte 1,00 m</t>
  </si>
  <si>
    <t>1.5.1</t>
  </si>
  <si>
    <t>1.5.2</t>
  </si>
  <si>
    <t>1.5.3</t>
  </si>
  <si>
    <t>1.5.4</t>
  </si>
  <si>
    <t>1.5.5</t>
  </si>
  <si>
    <t>1.5.7</t>
  </si>
  <si>
    <t>1.5.8</t>
  </si>
  <si>
    <t>1.5.9</t>
  </si>
  <si>
    <t>ALVENARIA EM TIJOLO CERAMICO MACICO 5X10X20CM 1 VEZ (ESPESSURA 20CM), ASSENTADO COM ARGAMASSA TRACO 1:2:8 (CIMENTO, CAL E AREIA)</t>
  </si>
  <si>
    <t>ALVENARIA DE VEDAÇÃO DE BLOCOS CERÂMICOS FURADOS NA VERTICAL DE 19X19X39CM (ESPESSURA 19CM) DE PAREDES COM ÁREA LÍQUIDA MAIOR OU IGUAL A 6M² COM VÃOS E ARGAMASSA DE ASSENTAMENTO COM PREPARO EM BETONEIRA.</t>
  </si>
  <si>
    <t>ALVENARIA DE VEDAÇÃO DE BLOCOS CERÂMICOS FURADOS NA VERTICAL DE 19X19X39CM (ESPESSURA 19CM) DE PAREDES COM ÁREA LÍQUIDA MAIOR OU IGUAL A 6M² SEM VÃOS E ARGAMASSA DE ASSENTAMENTO COM PREPARO EM BETONEIRA.</t>
  </si>
  <si>
    <t>ALVENARIA DE VEDAÇÃO DE BLOCOS CERÂMICOS FURADOS NA VERTICAL DE 19X19X39CM (ESPESSURA 19CM) DE PAREDES COM ÁREA LÍQUIDA MENOR QUE 6M² COM VÃOS E ARGAMASSA DE ASSENTAMENTO COM PREPARO EM BETONEIRA.</t>
  </si>
  <si>
    <t>ALVENARIA DE VEDAÇÃO DE BLOCOS CERÂMICOS FURADOS NA VERTICAL DE 19X19X39CM (ESPESSURA 19CM) DE PAREDES COM ÁREA LÍQUIDA MENOR QUE 6M² SEM VÃOS E ARGAMASSA DE ASSENTAMENTO COM PREPARO EM BETONEIRA.</t>
  </si>
  <si>
    <t>VERGA MOLDADA IN LOCO COM UTILIZAÇÃO DE BLOCOS CANALETA PARA JANELAS COM MAIS DE 1,5 M DE VÃO.</t>
  </si>
  <si>
    <t>VERGA MOLDADA IN LOCO COM UTILIZAÇÃO DE BLOCOS CANALETA PARA PORTAS COM ATÉ 1,5 M DE VÃO.</t>
  </si>
  <si>
    <t>VERGA MOLDADA IN LOCO COM UTILIZAÇÃO DE BLOCOS CANALETA PARA PORTAS COM MAIS DE 1,5 M DE VÃO.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</si>
  <si>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</si>
  <si>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</si>
  <si>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</si>
  <si>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</si>
  <si>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</si>
  <si>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</si>
  <si>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</si>
  <si>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</si>
  <si>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</si>
  <si>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</si>
  <si>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 xml:space="preserve">COMPACTAÇÃO MECÂNICA DE SOLO PARA EXECUÇÃO DE RADIER, COM COMPACTADOR DE SOLOS TIPO PLACA VIBRATÓRIA. </t>
  </si>
  <si>
    <t>LASTRO DE CONCRETO, PREPARO MECÂNICO, INCLUSOS ADITIVO IMPERMEABILIZANTE, LANÇAMENTO E ADENSAMENTO</t>
  </si>
  <si>
    <t>ARGAMASSA TRAÇO 1:4 (CIMENTO E AREIA MÉDIA) PARA CONTRAPISO, PREPARO MECÂNICO COM BETONEIRA 400 L.</t>
  </si>
  <si>
    <t>PISO EM GRANILITE, MARMORITE OU GRANITINA ESPESSURA 8 MM, INCLUSO JUNTAS DE DILATACAO PLASTICAS</t>
  </si>
  <si>
    <t>REVESTIMENTO CERÂMICO PARA PISO COM PLACAS TIPO PORCELANATO DE DIMENSÕES 60X60 CM APLICADA EM AMBIENTES DE ÁREA MAIOR QUE 10 M².</t>
  </si>
  <si>
    <t>REVESTIMENTO CERÂMICO PARA PISO COM PLACAS TIPO PORCELANATO DE DIMENSÕES 60X60 CM APLICADA EM AMBIENTES DE ÁREA MENOR QUE 5 M².</t>
  </si>
  <si>
    <t>RODAPÉ CERÂMICO DE 7CM DE ALTURA COM PLACAS TIPO ESMALTADA EXTRA DE DIMENSÕES 60X60CM.</t>
  </si>
  <si>
    <t>REVESTIMENTO PARA ESCADA EM GRANILITE, MARMORITE OU GRANITINA ESP = 8 MM</t>
  </si>
  <si>
    <t>ARMACAO EM TELA DE ACO SOLDADA NERVURADA Q-92, ACO CA- 60, 4,2MM, MALHA 15X15CM</t>
  </si>
  <si>
    <t>RODAPE PRE-MOLDADO DE GRANILITE, MARMORITE OU GRANITINA L = 10 CM</t>
  </si>
  <si>
    <t>1.7.1</t>
  </si>
  <si>
    <t>1.7.2</t>
  </si>
  <si>
    <t>1.7.3</t>
  </si>
  <si>
    <t>1.7.4</t>
  </si>
  <si>
    <t>1.7.5</t>
  </si>
  <si>
    <t>CHAPISCO APLICADO EM ALVENARIA (COM PRESENÇA DE VÃOS) E ESTRUTURAS DE CONCRETO DE FACHADA, COM COLHER DE PEDREIRO. ARGAMASSA TRAÇO 1:3 COM PREPARO EM BETONEIRA 400L.</t>
  </si>
  <si>
    <t>CHAPISCO APLICADO EM ALVENARIA (SEM PRESENÇA DE VÃOS) E ESTRUTURAS DE CONCRETO DE FACHADA, COM COLHER DE PEDREIRO. ARGAMASSA TRAÇO 1:3 COM PREPARO EM BETONEIRA 400L.</t>
  </si>
  <si>
    <t>MASSA ÚNICA, PARA RECEBIMENTO DE PINTURA, EM ARGAMASSA TRAÇO 1:2:8, PREPARO MECÂNICO COM BETONEIRA 400L, APLICADA MANUALMENTE EM FACES INTERNAS DE PAREDES, ESPESSURA DE 20MM, COM EXECUÇÃO DE TALISCAS.</t>
  </si>
  <si>
    <t>REVESTIMENTO CERÂMICO PARA PAREDES INTERNAS COM PLACAS TIPO ESMALTADA EXTRA DE DIMENSÕES 33X45 CM APLICADAS EM AMBIENTES DE ÁREA MAIOR QUE 5 M² NA ALTURA INTEIRA DAS PAREDES.</t>
  </si>
  <si>
    <t>REVESTIMENTO CERÂMICO PARA PAREDES INTERNAS COM PLACAS TIPO ESMALTADA EXTRA DE DIMENSÕES 33X45 CM APLICADAS EM AMBIENTES DE ÁREA MENOR QUE 5 M² A MEIA ALTURA DAS PAREDES.</t>
  </si>
  <si>
    <t>1.8.1</t>
  </si>
  <si>
    <t>1.8.2</t>
  </si>
  <si>
    <t>1.8.3</t>
  </si>
  <si>
    <t>1.8.4</t>
  </si>
  <si>
    <t>1.8.5</t>
  </si>
  <si>
    <t>1.8.6</t>
  </si>
  <si>
    <t>1.8.9</t>
  </si>
  <si>
    <t>1.8.10</t>
  </si>
  <si>
    <t>1.8.7</t>
  </si>
  <si>
    <t>1.8.8</t>
  </si>
  <si>
    <t>1.8.11</t>
  </si>
  <si>
    <t>008</t>
  </si>
  <si>
    <t>009</t>
  </si>
  <si>
    <t>010</t>
  </si>
  <si>
    <t>011</t>
  </si>
  <si>
    <t>012</t>
  </si>
  <si>
    <t>013</t>
  </si>
  <si>
    <t>014</t>
  </si>
  <si>
    <t>KIT DE PORTA DE MADEIRA PARA VERNIZ, SEMI-OCA (LEVE OU MÉDIA), PADRÃO POPULAR, 60X210CM, ESPESSURA DE 3,5CM, ITENS INCLUSOS: DOBRADIÇAS, MONTAGEM E INSTALAÇÃO DO BATENTE, SEM FECHADURA - FORNECIMENTO E INSTALAÇÃO.</t>
  </si>
  <si>
    <t>KIT DE PORTA DE MADEIRA PARA VERNIZ, SEMI-OCA (LEVE OU MÉDIA), PADRÃO POPULAR, 80X210CM, ESPESSURA DE 3,5CM, ITENS INCLUSOS: DOBRADIÇAS, MONTAGEM E INSTALAÇÃO DO BATENTE, SEM FECHADURA - FORNECIMENTO E INSTALAÇÃO.</t>
  </si>
  <si>
    <t>FECHADURA DE EMBUTIR PARA PORTAS INTERNAS, COMPLETA, ACABAMENTO PADRÃO MÉDIO, COM EXECUÇÃO DE FURO - FORNECIMENTO E INSTALAÇÃO.</t>
  </si>
  <si>
    <t>Caixilho em ferro tipo veneziana, sob medida</t>
  </si>
  <si>
    <t>Porta em ferro de abrir, para receber vidro, sob medida</t>
  </si>
  <si>
    <t>Vidro temperado incolor de 10 mm</t>
  </si>
  <si>
    <t>Caixilho em ferro maximar, sob medida</t>
  </si>
  <si>
    <t>Vidro temperado incolor de 6 mm</t>
  </si>
  <si>
    <t>Caixilho em ferro fixo, sob medida</t>
  </si>
  <si>
    <t>Porta/portão de abrir em veneziana de ferro, sob medida</t>
  </si>
  <si>
    <t>PORTA EM AÇO DE ABRIR TIPO VENEZIANA SEM GUARNIÇÃO, 87X210CM, FIXAÇÃO COM PARAFUSOS - FORNECIMENTO E INSTALAÇÃO.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</si>
  <si>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</si>
  <si>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</si>
  <si>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</si>
  <si>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</si>
  <si>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</si>
  <si>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</si>
  <si>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</si>
  <si>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</si>
  <si>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</si>
  <si>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</si>
  <si>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1.9.11</t>
  </si>
  <si>
    <t>1.9.12</t>
  </si>
  <si>
    <t>1.9.13</t>
  </si>
  <si>
    <t>1.9.14</t>
  </si>
  <si>
    <t>1.9.15</t>
  </si>
  <si>
    <t>1.9.16</t>
  </si>
  <si>
    <t>1.9.17</t>
  </si>
  <si>
    <t>1.9.18</t>
  </si>
  <si>
    <t>1.9.19</t>
  </si>
  <si>
    <t>1.9.20</t>
  </si>
  <si>
    <t>1.9.21</t>
  </si>
  <si>
    <t>1.9.22</t>
  </si>
  <si>
    <t>1.9.23</t>
  </si>
  <si>
    <t>1.9.24</t>
  </si>
  <si>
    <t>1.9.25</t>
  </si>
  <si>
    <t>1.9.26</t>
  </si>
  <si>
    <t>1.9.27</t>
  </si>
  <si>
    <t>1.9.28</t>
  </si>
  <si>
    <t>1.9.29</t>
  </si>
  <si>
    <t>1.9.30</t>
  </si>
  <si>
    <t>TUBO PVC, SERIE NORMAL, ESGOTO PREDIAL, DN 40 MM, FORNECIDO E INSTALADO EM RAMAL DE DESCARGA OU RAMAL DE ESGOTO SANITÁRIO.</t>
  </si>
  <si>
    <t>TUBO PVC, SERIE NORMAL, ESGOTO PREDIAL, DN 50 MM, FORNECIDO E INSTALADO EM RAMAL DE DESCARGA OU RAMAL DE ESGOTO SANITÁRIO.</t>
  </si>
  <si>
    <t>TUBO PVC, SERIE NORMAL, ESGOTO PREDIAL, DN 75 MM, FORNECIDO E INSTALADO EM RAMAL DE DESCARGA OU RAMAL DE ESGOTO SANITÁRIO.</t>
  </si>
  <si>
    <t>TUBO PVC, SERIE NORMAL, ESGOTO PREDIAL, DN 100 MM, FORNECIDO E INSTALADO EM RAMAL DE DESCARGA OU RAMAL DE ESGOTO SANITÁRIO.</t>
  </si>
  <si>
    <t>JOELHO 90 GRAUS, PVC, SERIE NORMAL, ESGOTO PREDIAL, DN 40 MM, JUNTA SOLDÁVEL, FORNECIDO E INSTALADO EM RAMAL DE DESCARGA OU RAMAL DE ESGOTO SANITÁRIO.</t>
  </si>
  <si>
    <t>JOELHO 90 GRAUS, PVC, SERIE NORMAL, ESGOTO PREDIAL, DN 50 MM, JUNTA ELÁSTICA, FORNECIDO E INSTALADO EM RAMAL DE DESCARGA OU RAMAL DE ESGOTO SANITÁRIO.</t>
  </si>
  <si>
    <t>JOELHO 90 GRAUS, PVC, SERIE NORMAL, ESGOTO PREDIAL, DN 75 MM, JUNTA ELÁSTICA, FORNECIDO E INSTALADO EM RAMAL DE DESCARGA OU RAMAL DE ESGOTO SANITÁRIO.</t>
  </si>
  <si>
    <t>JOELHO 90 GRAUS, PVC, SERIE NORMAL, ESGOTO PREDIAL, DN 100 MM, JUNTA ELÁSTICA, FORNECIDO E INSTALADO EM RAMAL DE DESCARGA OU RAMAL DE ESGOTO SANITÁRIO.</t>
  </si>
  <si>
    <t>JOELHO 45 GRAUS, PVC, SERIE NORMAL, ESGOTO PREDIAL, DN 40 MM, JUNTA SOLDÁVEL, FORNECIDO E INSTALADO EM RAMAL DE DESCARGA OU RAMAL DE ESGOTO SANITÁRIO.</t>
  </si>
  <si>
    <t>JOELHO 45 GRAUS, PVC, SERIE NORMAL, ESGOTO PREDIAL, DN 50 MM, JUNTA ELÁSTICA, FORNECIDO E INSTALADO EM RAMAL DE DESCARGA OU RAMAL DE ESGOTO SANITÁRIO.</t>
  </si>
  <si>
    <t>JOELHO 45 GRAUS, PVC, SERIE NORMAL, ESGOTO PREDIAL, DN 75 MM, JUNTA ELÁSTICA, FORNECIDO E INSTALADO EM RAMAL DE DESCARGA OU RAMAL DE ESGOTO SANITÁRIO.</t>
  </si>
  <si>
    <t>JOELHO 45 GRAUS, PVC, SERIE NORMAL, ESGOTO PREDIAL, DN 100 MM, JUNTA ELÁSTICA, FORNECIDO E INSTALADO EM RAMAL DE DESCARGA OU RAMAL DE ESGOTO SANITÁRIO.</t>
  </si>
  <si>
    <t>LUVA SIMPLES, PVC, SERIE NORMAL, ESGOTO PREDIAL, DN 40 MM, JUNTA SOLDÁVEL, FORNECIDO E INSTALADO EM RAMAL DE DESCARGA OU RAMAL DE ESGOTO SANITÁRIO.</t>
  </si>
  <si>
    <t>LUVA SIMPLES, PVC, SERIE NORMAL, ESGOTO PREDIAL, DN 50 MM, JUNTA ELÁSTICA, FORNECIDO E INSTALADO EM RAMAL DE DESCARGA OU RAMAL DE ESGOTO SANITÁRIO.</t>
  </si>
  <si>
    <t>LUVA SIMPLES, PVC, SERIE NORMAL, ESGOTO PREDIAL, DN 75 MM, JUNTA ELÁSTICA, FORNECIDO E INSTALADO EM RAMAL DE DESCARGA OU RAMAL DE ESGOTO SANITÁRIO.</t>
  </si>
  <si>
    <t>LUVA SIMPLES, PVC, SERIE NORMAL, ESGOTO PREDIAL, DN 100 MM, JUNTA ELÁSTICA, FORNECIDO E INSTALADO EM RAMAL DE DESCARGA OU RAMAL DE ESGOTO SANITÁRIO.</t>
  </si>
  <si>
    <t>TE, PVC, SERIE NORMAL, ESGOTO PREDIAL, DN 50 X 50 MM, JUNTA ELÁSTICA, FORNECIDO E INSTALADO EM RAMAL DE DESCARGA OU RAMAL DE ESGOTO SANITÁRIO.</t>
  </si>
  <si>
    <t>TE, PVC, SERIE NORMAL, ESGOTO PREDIAL, DN 75 X 75 MM, JUNTA ELÁSTICA, FORNECIDO E INSTALADO EM RAMAL DE DESCARGA OU RAMAL DE ESGOTO SANITÁRIO.</t>
  </si>
  <si>
    <t>TE, PVC, SERIE NORMAL, ESGOTO PREDIAL, DN 100 X 100 MM, JUNTA ELÁSTICA, FORNECIDO E INSTALADO EM RAMAL DE DESCARGA OU RAMAL DE ESGOTO SANITÁRIO.</t>
  </si>
  <si>
    <t>JUNÇÃO SIMPLES, PVC, SERIE NORMAL, ESGOTO PREDIAL, DN 100 X 100 MM, JUNTA ELÁSTICA, FORNECIDO E INSTALADO EM RAMAL DE
DESCARGA OU RAMAL DE ESGOTO SANITÁRIO.</t>
  </si>
  <si>
    <t>JUNÇÃO SIMPLES, PVC, SERIE NORMAL, ESGOTO PREDIAL, DN 50 X 50 MM, JUNTA ELÁSTICA, FORNECIDO E INSTALADO EM RAMAL DE DESCARGA OU RAMAL DE ESGOTO SANITÁRIO.</t>
  </si>
  <si>
    <t>JUNÇÃO SIMPLES, PVC, SERIE NORMAL, ESGOTO PREDIAL, DN 75 X 75 MM, JUNTA ELÁSTICA, FORNECIDO E INSTALADO EM RAMAL DE DESCARGA OU RAMAL DE ESGOTO SANITÁRIO.</t>
  </si>
  <si>
    <t>CAIXA SIFONADA, PVC, DN 150 X 185 X 75 MM, JUNTA ELÁSTICA, FORNECIDA E INSTALADA EM RAMAL DE DESCARGA OU EM RAMAL DE ESGOTO SANITÁRIO.</t>
  </si>
  <si>
    <t>CAIXA SIFONADA, PVC, DN 100 X 100 X 50 MM, JUNTA ELÁSTICA, FORNECIDA E INSTALADA EM RAMAL DE DESCARGA OU EM RAMAL DE ESGOTO SANITÁRIO.</t>
  </si>
  <si>
    <t>CAIXA DE INSPEÇÃO EM CONCRETO PRÉ-MOLDADO DN 60CM COM TAMPA H= 60CM - FORNECIMENTO E INSTALACAO</t>
  </si>
  <si>
    <t>TUBO DE PVC PARA REDE COLETORA DE ESGOTO DE PAREDE MACIÇA, DN 150 MM, JUNTA ELÁSTICA, INSTALADO EM LOCAL COM NÍVEL BAIXO DE INTERFERÊNCIAS - FORNECIMENTO E
ASSENTAMENTO.</t>
  </si>
  <si>
    <t>JUNÇÃO SIMPLES, PVC, SERIE NORMAL, ESGOTO PREDIAL, DN 150 X 150 MM, JUNTA ELÁSTICA, FORNECIDO E INSTALADO EM SUBCOLETOR AÉREO DE ESGOTO SANITÁRIO.</t>
  </si>
  <si>
    <t>JOELHO 45 GRAUS, PVC, SERIE NORMAL, ESGOTO PREDIAL, DN 150 MM, JUNTA ELÁSTICA, FORNECIDO E INSTALADO EM SUBCOLETOR AÉREO DE ESGOTO SANITÁRIO.</t>
  </si>
  <si>
    <t>ESCAVAÇÃO MANUAL DE VALA COM PROFUNDIDADE MENOR OU IGUAL A 1,30 M.</t>
  </si>
  <si>
    <t>REATERRO MANUAL APILOADO COM SOQUETE.</t>
  </si>
  <si>
    <t>1.10.1</t>
  </si>
  <si>
    <t>1.10.2</t>
  </si>
  <si>
    <t>1.10.3</t>
  </si>
  <si>
    <t>1.10.4</t>
  </si>
  <si>
    <t>1.10.5</t>
  </si>
  <si>
    <t>1.10.6</t>
  </si>
  <si>
    <t>1.10.7</t>
  </si>
  <si>
    <t>1.10.8</t>
  </si>
  <si>
    <t>TUBO PVC DN 100 MM PARA DRENAGEM - FORNECIMENTO E INSTALACAO</t>
  </si>
  <si>
    <t>TUBO DE PVC PARA REDE COLETORA DE ESGOTO DE PAREDE MACIÇA, DN 150 MM, JUNTA ELÁSTICA, INSTALADO EM LOCAL COM NÍVEL BAIXO DE INTERFERÊNCIAS - FORNECIMENTO E ASSENTAMENTO.</t>
  </si>
  <si>
    <t>JOELHO 90 GRAUS, PVC, SERIE R, ÁGUA PLUVIAL, DN 100 MM, JUNTA ELÁSTICA, FORNECIDO E INSTALADO EM RAMAL DE ENCAMINHAMENTO.</t>
  </si>
  <si>
    <t>JOELHO 45 GRAUS, PVC, SERIE R, ÁGUA PLUVIAL, DN 100 MM, JUNTA ELÁSTICA, FORNECIDO E INSTALADO EM RAMAL DE ENCAMINHAMENTO.</t>
  </si>
  <si>
    <t>LUVA SIMPLES, PVC, SERIE R, ÁGUA PLUVIAL, DN 100 MM, JUNTA ELÁSTICA, FORNECIDO E INSTALADO EM RAMAL DE ENCAMINHAMENTO.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</si>
  <si>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</si>
  <si>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</si>
  <si>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</si>
  <si>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</si>
  <si>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</si>
  <si>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</si>
  <si>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</si>
  <si>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</si>
  <si>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</si>
  <si>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</si>
  <si>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</si>
  <si>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</si>
  <si>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</si>
  <si>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</si>
  <si>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</si>
  <si>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</si>
  <si>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</si>
  <si>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</si>
  <si>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</si>
  <si>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</si>
  <si>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</si>
  <si>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</si>
  <si>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</si>
  <si>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</si>
  <si>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</si>
  <si>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1.11.26</t>
  </si>
  <si>
    <t>1.11.27</t>
  </si>
  <si>
    <t>1.11.28</t>
  </si>
  <si>
    <t>1.11.29</t>
  </si>
  <si>
    <t>1.11.30</t>
  </si>
  <si>
    <t>1.11.31</t>
  </si>
  <si>
    <t>CAIXA D´ÁGUA EM POLIETILENO, 1000 LITROS, COM ACESSÓRIOS</t>
  </si>
  <si>
    <t>ADAPTADOR COM FLANGE E ANEL DE VEDAÇÃO, PVC, SOLDÁVEL, DN 25 MM X 3/4 , INSTALADO EM RESERVAÇÃO DE ÁGUA DE EDIFICAÇÃO QUE POSSUA RESERVATÓRIO DE FIBRA/FIBROCIMENTO
FORNECIMENTO E INSTALAÇÃO.</t>
  </si>
  <si>
    <t>ADAPTADOR COM FLANGE E ANEL DE VEDAÇÃO, PVC, SOLDÁVEL, DN 32 MM X 1 , INSTALADO EM RESERVAÇÃO DE ÁGUA DE EDIFICAÇÃO
QUE POSSUA RESERVATÓRIO DE  FIBRA / FIBROCIMENTO FORNECIMENTO E INSTALAÇÃO.</t>
  </si>
  <si>
    <t>ADAPTADOR COM FLANGE E ANEL DE VEDAÇÃO, PVC, SOLDÁVEL, DN 60 MM X 2 , INSTALADO EM RESERVAÇÃO DE ÁGUA DE EDIFICAÇÃO
QUE POSSUA RESERVATÓRIO DE FIBRA / FIBROCIMENTO FORNECIMENTO E INSTALAÇÃO.</t>
  </si>
  <si>
    <t>REGISTRO DE ESFERA, PVC, SOLDÁVEL, DN 25 MM, INSTALADO EM RESERVAÇÃO DE ÁGUA DE EDIFICAÇÃO QUE POSSUA RESERVATÓRIO DE FIBRA/FIBROCIMENTO FORNECIMENTO E INSTALAÇÃO.</t>
  </si>
  <si>
    <t>REGISTRO DE ESFERA, PVC, SOLDÁVEL, DN 60 MM, INSTALADO EM RESERVAÇÃO DE ÁGUA DE EDIFICAÇÃO QUE POSSUA RESERVATÓRIO DE FIBRA / FIBROCIMENTO FORNECIMENTO E INSTALAÇÃO.</t>
  </si>
  <si>
    <t>TORNEIRA DE BÓIA REAL, ROSCÁVEL, 3/4", FORNECIDA E INSTALADA EM RESERVAÇÃO DE ÁGUA.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</si>
  <si>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</si>
  <si>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</si>
  <si>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</si>
  <si>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</si>
  <si>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</si>
  <si>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</si>
  <si>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</si>
  <si>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</si>
  <si>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</si>
  <si>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</si>
  <si>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1.12.11</t>
  </si>
  <si>
    <t>1.12.12</t>
  </si>
  <si>
    <t>1.12.13</t>
  </si>
  <si>
    <t>1.12.14</t>
  </si>
  <si>
    <t>1.12.15</t>
  </si>
  <si>
    <t>1.12.16</t>
  </si>
  <si>
    <t>1.12.17</t>
  </si>
  <si>
    <t>1.12.28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</si>
  <si>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</si>
  <si>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</si>
  <si>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</si>
  <si>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</si>
  <si>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</si>
  <si>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</si>
  <si>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</si>
  <si>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</si>
  <si>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1.12.27</t>
  </si>
  <si>
    <t>1.12.29</t>
  </si>
  <si>
    <t>1.12.30</t>
  </si>
  <si>
    <t>1.12.31</t>
  </si>
  <si>
    <t>018</t>
  </si>
  <si>
    <t>019</t>
  </si>
  <si>
    <t>020</t>
  </si>
  <si>
    <t>021</t>
  </si>
  <si>
    <t>022</t>
  </si>
  <si>
    <t>023</t>
  </si>
  <si>
    <t>024</t>
  </si>
  <si>
    <t>025</t>
  </si>
  <si>
    <t>74130/007</t>
  </si>
  <si>
    <t>74130/001</t>
  </si>
  <si>
    <t>CJ</t>
  </si>
  <si>
    <t>Eletrocalha lisa galvanizada a fogo, 100 x 50 mm, com acessórios</t>
  </si>
  <si>
    <t>Suporte para eletrocalha, galvanizado a fogo, 150x100mm</t>
  </si>
  <si>
    <t>Perfilado perfurado 38 x 38 mm em chapa #14 pré-zincada, com
acessórios</t>
  </si>
  <si>
    <t>Vergalhão com rosca, porca e arruela de diâmetro 1/4´ (tirante)</t>
  </si>
  <si>
    <t>Grampo tipo ´C´ diâmetro 3/8`, com balancim tamanho grande</t>
  </si>
  <si>
    <t>Saída lateral simples, diâmetro de 3/4´</t>
  </si>
  <si>
    <t>Saída lateral simples, diâmetro de 1´</t>
  </si>
  <si>
    <t>Caixa para tomada fixo perfil, de encaixe rápido, com tampa</t>
  </si>
  <si>
    <t>CAIXA OCTOGONAL 4" X 4", PVC, INSTALADA EM LAJE -
FORNECIMENTO E INSTALAÇÃO.</t>
  </si>
  <si>
    <t>CAIXA DE PASSAGEM 40X40X50 FUNDO BRITA COM TAMPA</t>
  </si>
  <si>
    <t>TOMADA PARA TELEFONE RJ11 - FORNECIMENTO E INSTALAÇÃO.</t>
  </si>
  <si>
    <t>LUMINÁRIA DE EMERGÊNCIA - FORNECIMENTO E INSTALAÇÃO.</t>
  </si>
  <si>
    <t>1.13.1</t>
  </si>
  <si>
    <t>1.13.2</t>
  </si>
  <si>
    <t>1.13.3</t>
  </si>
  <si>
    <t>1.13.4</t>
  </si>
  <si>
    <t>1.13.5</t>
  </si>
  <si>
    <t>1.13.6</t>
  </si>
  <si>
    <t>1.13.7</t>
  </si>
  <si>
    <t>APLICAÇÃO DE FUNDO SELADOR ACRÍLICO EM TETO, UMA DEMÃO.</t>
  </si>
  <si>
    <t>JOELHO 90 GRAUS COM BUCHA DE LATÃO, PVC, SOLDÁVEL, DN 25 MM, X 3/4 INSTALADO EM RESERVAÇÃO DE ÁGUA DE EDIFICAÇÃO QUE POSSUA RESERVATÓRIO DE FIBRA/FIBROCIMENTO
FORNECIMENTO E INSTALAÇÃO.</t>
  </si>
  <si>
    <t>JOELHO 90 GRAUS, PVC, SOLDÁVEL, DN 32 MM INSTALADO EM RESERVAÇÃO DE ÁGUA DE EDIFICAÇÃO QUE POSSUA RESERVATÓRIO DE FIBRA / FIBROCIMENTO FORNECIMENTO E INSTALAÇÃO.</t>
  </si>
  <si>
    <t>JOELHO 90 GRAUS, PVC, SOLDÁVEL, DN 50 MM INSTALADO EM RESERVAÇÃO DE ÁGUA DE EDIFICAÇÃO QUE POSSUA RESERVATÓRIO DE FIBRA/FIBROCIMENTO FORNECIMENTO E INSTALAÇÃO.</t>
  </si>
  <si>
    <t>JOELHO 90 GRAUS, PVC, SOLDÁVEL, DN 60 MM INSTALADO EM RESERVAÇÃO DE ÁGUA DE EDIFICAÇÃO QUE POSSUA RESERVATÓRIO DE FIBRA / FIBROCIMENTO FORNECIMENTO E INSTALAÇÃO.</t>
  </si>
  <si>
    <t>TÊ, PVC, SOLDÁVEL, DN 25 MM INSTALADO EM RESERVAÇÃO DE ÁGUA DE EDIFICAÇÃO QUE POSSUA RESERVATÓRIO DE FIBRA/FIBROCIMENTO FORNECIMENTO E INSTALAÇÃO.</t>
  </si>
  <si>
    <t>TÊ, PVC, SOLDÁVEL, DN 32 MM INSTALADO EM RESERVAÇÃO DE ÁGUA DE EDIFICAÇÃO QUE POSSUA RESERVATÓRIO DE FIBRA/FIBROCIMENTO FORNECIMENTO E INSTALAÇÃO.</t>
  </si>
  <si>
    <t>TÊ, PVC, SOLDÁVEL, DN 50 MM INSTALADO EM RESERVAÇÃO DE ÁGUA DE EDIFICAÇÃO QUE POSSUA RESERVATÓRIO DE FIBRA/FIBROCIMENTO FORNECIMENTO E INSTALAÇÃO.</t>
  </si>
  <si>
    <t>TÊ, PVC, SOLDÁVEL, DN 60 MM INSTALADO EM RESERVAÇÃO DE ÁGUA DE EDIFICAÇÃO QUE POSSUA RESERVATÓRIO DE FIBRA/FIBROCIMENTO FORNECIMENTO E INSTALAÇÃO.</t>
  </si>
  <si>
    <t>LUVA PVC, SOLDÁVEL, DN 25 MM, INSTALADA EM RESERVAÇÃO DE ÁGUA DE EDIFICAÇÃO QUE POSSUA RESERVATÓRIO DE FIBRA/FIBROCIMENTO FORNECIMENTO E INSTALAÇÃO.</t>
  </si>
  <si>
    <t>LUVA PVC, SOLDÁVEL, DN 32 MM, INSTALADA EM RESERVAÇÃO DE ÁGUA DE EDIFICAÇÃO QUE POSSUA RESERVATÓRIO DEFIBRA / FIBROCIMENTO FORNECIMENTO E INSTALAÇÃO.</t>
  </si>
  <si>
    <t>LUVA, PVC, SOLDÁVEL, DN 50 MM, INSTALADO EM RESERVAÇÃO DE ÁGUA DE EDIFICAÇÃO QUE POSSUA RESERVATÓRIO DE FIBRA/FIBROCIMENTO FORNECIMENTO E INSTALAÇÃO.</t>
  </si>
  <si>
    <t>LUVA, PVC, SOLDÁVEL, DN 60 MM, INSTALADO EM RESERVAÇÃO DE ÁGUA DE EDIFICAÇÃO QUE POSSUA RESERVATÓRIO DE FIBRA/FIBROCIMENTO FORNECIMENTO E INSTALAÇÃO.</t>
  </si>
  <si>
    <t>ADAPTADOR CURTO COM BOLSA E ROSCA PARA REGISTRO, PVC, SOLDÁVEL, DN 32 MM X 1 , INSTALADO EM RESERVAÇÃO DE ÁGUA DE EDIFICAÇÃO QUE POSSUA RESERVATÓRIO DE FIBRA/FIBROCIMENTO FORNECIMENTO E INSTALAÇÃO.</t>
  </si>
  <si>
    <t>ADAPTADOR CURTO COM BOLSA E ROSCA PARA REGISTRO, PVC, SOLDÁVEL, DN 60 MM X 2 , INSTALADO EM RESERVAÇÃO DE ÁGUA DE EDIFICAÇÃO QUE POSSUA RESERVATÓRIO DE FIBRA / FIBROCIMENTO FORNECIMENTO E INSTALAÇÃO.</t>
  </si>
  <si>
    <t>JOELHO 90 GRAUS COM BUCHA DE LATÃO, PVC, SOLDÁVEL, DN 25MM, X 3/4 INSTALADO EM RAMAL OU SUB-RAMAL DE ÁGUA - FORNECIMENTO E INSTALAÇÃO.</t>
  </si>
  <si>
    <t>LUVA DE REDUÇÃO, PVC, SOLDÁVEL, DN 32MM X 25MM, INSTALADO EM RAMAL DE DISTRIBUIÇÃO DE ÁGUA - FORNECIMENTO E INSTALAÇÃO.</t>
  </si>
  <si>
    <t>LUVA DE REDUÇÃO, PVC, SOLDÁVEL, DN 60MM X 50MM, INSTALADO EM PRUMADA DE ÁGUA - FORNECIMENTO E INSTALAÇÃO.</t>
  </si>
  <si>
    <t>REGISTRO DE GAVETA BRUTO, LATÃO, ROSCÁVEL, 1 , INSTALADO EM RESERVAÇÃO DE ÁGUA DE EDIFICAÇÃO QUE POSSUA RESERVATÓRIO DE FIBRA / FIBROCIMENTO FORNECIMENTO E INSTALAÇÃO.</t>
  </si>
  <si>
    <t>REGISTRO DE GAVETA BRUTO, LATÃO, ROSCÁVEL, 2 1/2 , INSTALADO EM RESERVAÇÃO DE ÁGUA DE EDIFICAÇÃO QUE POSSUA RESERVATÓRIO DE FIBRA/FIBROCIMENTO FORNECIMENTO E
INSTALAÇÃO.</t>
  </si>
  <si>
    <t>VALVULA DESCARGA 1.1/2" COM REGISTRO, ACABAMENTO EM METAL CROMADO - FORNECIMENTO E INSTALACAO</t>
  </si>
  <si>
    <t>TUBO, PVC, SOLDÁVEL, DN 25MM, INSTALADO EM RAMAL OU SUBRAMAL DE ÁGUA - FORNECIMENTO E INSTALAÇÃO.</t>
  </si>
  <si>
    <t>TUBO, PVC, SOLDÁVEL, DN 32MM, INSTALADO EM RAMAL OU SUBRAMAL DE ÁGUA - FORNECIMENTO E INSTALAÇÃO.</t>
  </si>
  <si>
    <t>TUBO, PVC, SOLDÁVEL, DN 50MM, INSTALADO EM PRUMADA DE ÁGUA - FORNECIMENTO E INSTALAÇÃO.</t>
  </si>
  <si>
    <t>TUBO, PVC, SOLDÁVEL, DN 60MM, INSTALADO EM PRUMADA DE ÁGUA - FORNECIMENTO E INSTALAÇÃO.</t>
  </si>
  <si>
    <t>ELETRODUTO FLEXÍVEL CORRUGADO, PVC, DN 25 MM (3/4"), PARA CIRCUITOS TERMINAIS, INSTALADO EM FORRO - FORNECIMENTO E INSTALAÇÃO.</t>
  </si>
  <si>
    <t>ELETRODUTO FLEXÍVEL CORRUGADO, PVC, DN 32 MM (1"), PARA CIRCUITOS TERMINAIS, INSTALADO EM FORRO - FORNECIMENTO E INSTALAÇÃO.</t>
  </si>
  <si>
    <t>DUTO ESPIRAL FLEXIVEL SINGELO PEAD D=50MM(2") REVESTIDO COM PVC COM FIO GUIA DE ACO GALVANIZADO, LANCADO DIRETO NO SOLO, INCL CONEXOES</t>
  </si>
  <si>
    <t>CAIXA RETANGULAR 4" X 2" MÉDIA (1,30 M DO PISO), PVC, INSTALADA EM PAREDE - FORNECIMENTO E INSTALAÇÃO.</t>
  </si>
  <si>
    <t>CAIXA RETANGULAR 4" X 2" BAIXA (0,30 M DO PISO), PVC, INSTALADA EM PAREDE - FORNECIMENTO E INSTALAÇÃO.</t>
  </si>
  <si>
    <t>CAIXA RETANGULAR 4" X 4" MÉDIA (1,30 M DO PISO), PVC, INSTALADA EM PAREDE - FORNECIMENTO E INSTALAÇÃO.</t>
  </si>
  <si>
    <t>TOMADA BAIXA DE EMBUTIR (1 MÓDULO), 2P+T 10 A, INCLUINDO SUPORTE E PLACA - FORNECIMENTO E INSTALAÇÃO.</t>
  </si>
  <si>
    <t>INTERRUPTOR SIMPLES (1 MÓDULO), 10A/250V, INCLUINDO SUPORTE E PLACA - FORNECIMENTO E INSTALAÇÃO.</t>
  </si>
  <si>
    <t>LUMINÁRIA TIPO PLAFON REDONDO COM VIDRO FOSCO, DE SOBREPOR, COM 2 LÂMPADAS DE 15 W - FORNECIMENTO E INSTALAÇÃO.</t>
  </si>
  <si>
    <t>LUMINARIA ESTANQUE - PROTECAO CONTRA AGUA, POEIRA OU IMPACTOS - TIPO AQUATIC PIAL OU EQUIVALENTE</t>
  </si>
  <si>
    <t>LUMINÁRIA TIPO CALHA, DE EMBUTIR, COM 2 LÂMPADAS DE 14 W COM REFLETOR - FORNECIMENTO E INSTALAÇÃO.</t>
  </si>
  <si>
    <t>QUADRO DE DISTRIBUICAO DE ENERGIA DE EMBUTIR, EM CHAPA METALICA, PARA 40 DISJUNTORES TERMOMAGNETICOS MONOPOLARES, COM BARRAMENTO TRIFASICO E NEUTRO,
FORNECIMENTO E INSTALACAO</t>
  </si>
  <si>
    <t>DISJUNTOR TERMOMAGNETICO TRIPOLAR EM CAIXA MOLDADA 250A 600V, FORNECIMENTO E INSTALACAO</t>
  </si>
  <si>
    <t>DISJUNTOR TERMOMAGNETICO MONOPOLAR PADRAO NEMA (AMERICANO) 10 A 30A 240V, FORNECIMENTO E INSTALACAO</t>
  </si>
  <si>
    <t>CABO DE COBRE FLEXÍVEL ISOLADO, 2,5 MM², ANTI-CHAMA 450/750 V, PARA CIRCUITOS TERMINAIS - FORNECIMENTO E INSTALAÇÃO.</t>
  </si>
  <si>
    <t>CABO DE COBRE FLEXÍVEL ISOLADO, 95 MM², ANTI-CHAMA 0,6/1,0 KV, PARA DISTRIBUIÇÃO - FORNECIMENTO E INSTALAÇÃO.</t>
  </si>
  <si>
    <t>CABO DE COBRE FLEXÍVEL ISOLADO, 35 MM², ANTI-CHAMA 450/750 V, PARA DISTRIBUIÇÃO - FORNECIMENTO E INSTALAÇÃO.</t>
  </si>
  <si>
    <t>APLICAÇÃO MANUAL DE PINTURA COM TINTA LÁTEX ACRÍLICA EM PAREDES, DUAS DEMÃOS</t>
  </si>
  <si>
    <t>APLICAÇÃO MANUAL DE PINTURA COM TINTA LÁTEX ACRÍLICA EM TETO, DUAS DEMÃOS.</t>
  </si>
  <si>
    <t>PINTURA VERNIZ POLIURETANO BRILHANTE EM MADEIRA, TRES DEMAOS</t>
  </si>
  <si>
    <t>APLICAÇÃO DE FUNDO SELADOR ACRÍLICO EM PAREDES, UMA DEMÃO.</t>
  </si>
  <si>
    <t>PINTURA ESMALTE BRILHANTE (2 DEMAOS) SOBRE SUPERFICIE METALICA, INCLUSIVE PROTECAO COM ZARCAO (1 DEMAO)</t>
  </si>
  <si>
    <t>APLICAÇÃO E LIXAMENTO DE MASSA LÁTEX EM TETO, DUAS DEMÃOS.</t>
  </si>
  <si>
    <t>1.14.1</t>
  </si>
  <si>
    <t>1.14.2</t>
  </si>
  <si>
    <t>1.14.3</t>
  </si>
  <si>
    <t>FORRO EM PLACAS DE GESSO, PARA AMBIENTES COMERCIAIS.</t>
  </si>
  <si>
    <t>CHAPISCO APLICADO NO TETO, COM ROLO PARA TEXTURA ACRÍLICA. ARGAMASSA TRAÇO 1:4 E EMULSÃO POLIMÉRICA (ADESIVO) COM PREPARO EM BETONEIRA 400L.</t>
  </si>
  <si>
    <t>MASSA ÚNICA, PARA RECEBIMENTO DE PINTURA, EM ARGAMASSA TRAÇO 1:2:8, PREPARO MECÂNICO COM BETONEIRA 400L, APLICADA MANUALMENTE EM TETO, ESPESSURA DE 20MM, COM EXECUÇÃO DE TALISCAS.</t>
  </si>
  <si>
    <t>1.15.1</t>
  </si>
  <si>
    <t>1.15.2</t>
  </si>
  <si>
    <t>1 - CONSTRUÇÃO CENTRO CULTURAL</t>
  </si>
  <si>
    <t>1.1 - SERVIÇOS PRELIMINARES</t>
  </si>
  <si>
    <t>1.2 - INFRAESTRUTURA</t>
  </si>
  <si>
    <t>1.3 - SUPERESTRUTURA</t>
  </si>
  <si>
    <t>1.3.1</t>
  </si>
  <si>
    <t>1.4 - ESTRUTURA METÁLICA E COBERTURA</t>
  </si>
  <si>
    <t>1.5 - ALVENARIA E FECHAMENTO</t>
  </si>
  <si>
    <t>1.6 - REVESTIMENTOS - PISOS</t>
  </si>
  <si>
    <t>1.7 - REVESTIMENTOS - PAREDES</t>
  </si>
  <si>
    <t>1.8 - ESQUEDRIAS</t>
  </si>
  <si>
    <t>1.12 - INSTALAÇÕES ELÉTRICAS</t>
  </si>
  <si>
    <t>1.13 - PINTURA</t>
  </si>
  <si>
    <t>1.14 - REVESTIMENTOS - TETO</t>
  </si>
  <si>
    <t>1.15 - PERGOLADO SOBRE PORTARIA / HALL</t>
  </si>
  <si>
    <t>1.16 - ACABAMENTO E ACESSÓRIOS</t>
  </si>
  <si>
    <t>1.16.1</t>
  </si>
  <si>
    <t>1.16.2</t>
  </si>
  <si>
    <t>1.16.3</t>
  </si>
  <si>
    <t>1.16.4</t>
  </si>
  <si>
    <t>1.16.5</t>
  </si>
  <si>
    <t>1.16.6</t>
  </si>
  <si>
    <t>1.16.7</t>
  </si>
  <si>
    <t>1.16.8</t>
  </si>
  <si>
    <t>1.16.9</t>
  </si>
  <si>
    <t>1.16.10</t>
  </si>
  <si>
    <t>1.16.11</t>
  </si>
  <si>
    <t>1.16.12</t>
  </si>
  <si>
    <t>1.16.13</t>
  </si>
  <si>
    <t>1.16.14</t>
  </si>
  <si>
    <t>1.16.15</t>
  </si>
  <si>
    <t>1.16.17</t>
  </si>
  <si>
    <t>1.16.18</t>
  </si>
  <si>
    <t>1.16.19</t>
  </si>
  <si>
    <t>1.16.20</t>
  </si>
  <si>
    <t>1.16.22</t>
  </si>
  <si>
    <t>73774/1</t>
  </si>
  <si>
    <t>74046/2</t>
  </si>
  <si>
    <t>006</t>
  </si>
  <si>
    <t>007</t>
  </si>
  <si>
    <t>1.16.16</t>
  </si>
  <si>
    <t>VASO SANITARIO SIFONADO CONVENCIONAL COM LOUÇA BRANCA, INCLUSO CONJUNTO DE LIGAÇÃO PARA BACIA SANITÁRIA AJUSTÁVEL - FORNECIMENTO E INSTALAÇÃO.</t>
  </si>
  <si>
    <t>TARJETA TIPO LIVRE/OCUPADO PARA PORTA DE BANHEIRO</t>
  </si>
  <si>
    <t>Porta em laminado fenólico melamínico com batente em alumínio -
60 x 160 cm</t>
  </si>
  <si>
    <t>PLACA DE INAUGURACAO METALICA, *40* CM X *60* CM</t>
  </si>
  <si>
    <t>ACABAMENTO CROMADO PARA REGISTRO PEQUENO, 1/2 " OU 3/4 "</t>
  </si>
  <si>
    <t>SABONETEIRA DE PAREDE EM METAL CROMADO, INCLUSO FIXAÇÃO.</t>
  </si>
  <si>
    <t>PAPELEIRA PLASTICA TIPO DISPENSER PARA PAPEL HIGIENICO ROLAO</t>
  </si>
  <si>
    <t>CHUVEIRO ELETRICO COMUM CORPO PLASTICO TIPO DUCHA, FORNECIMENTO E INSTALACAO</t>
  </si>
  <si>
    <t>BARRA DE APOIO RETA, EM ALUMINIO, COMPRIMENTO 60CM, DIAMETRO MINIMO 3 CM</t>
  </si>
  <si>
    <t>PAPELEIRA DE PAREDE EM METAL CROMADO SEM TAMPA, INCLUSO FIXAÇÃO.</t>
  </si>
  <si>
    <t>-</t>
  </si>
  <si>
    <t>1.17.  - CALÇADA EXTERNA</t>
  </si>
  <si>
    <t>1.17.01</t>
  </si>
  <si>
    <t>1.17.02</t>
  </si>
  <si>
    <t>73948/16</t>
  </si>
  <si>
    <t>2 - PERGOLADO - FEART</t>
  </si>
  <si>
    <t>2.1 - FUNDAÇÃO</t>
  </si>
  <si>
    <t>2.1.1</t>
  </si>
  <si>
    <t>2.1.2</t>
  </si>
  <si>
    <t>2.1.3</t>
  </si>
  <si>
    <t>2.1.4</t>
  </si>
  <si>
    <t>2.1.5</t>
  </si>
  <si>
    <t>2.1.6</t>
  </si>
  <si>
    <t>2.1.7</t>
  </si>
  <si>
    <t>74077/3</t>
  </si>
  <si>
    <t>2.2 - ESTRUTURA METÁLICA</t>
  </si>
  <si>
    <t>2.2.1</t>
  </si>
  <si>
    <t>2.2.2</t>
  </si>
  <si>
    <t>2.2.3</t>
  </si>
  <si>
    <t>Cobertura policarbonato - Pergolado FEART</t>
  </si>
  <si>
    <t>2.3 - INSTALAÇÕES ELÉTRICAS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</si>
  <si>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</si>
  <si>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</si>
  <si>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</si>
  <si>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</si>
  <si>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</si>
  <si>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</si>
  <si>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</si>
  <si>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</si>
  <si>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</si>
  <si>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</si>
  <si>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</si>
  <si>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</si>
  <si>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</si>
  <si>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026</t>
  </si>
  <si>
    <t>VASO SANITARIO SIFONADO CONVENCIONAL PARA PCD SEM FURO FRONTAL COM LOUÇA BRANCA SEM ASSENTO, INCLUSO CONJUNTO DE LIGAÇÃO PARA BACIA SANITÁRIA AJUSTÁVEL - FORNECIMENTO E
INSTALAÇÃO.</t>
  </si>
  <si>
    <t>TORNEIRA CROMADA DE MESA, 1/2" OU 3/4", PARA LAVATÓRIO, PADRÃO MÉDIO - FORNECIMENTO E INSTALAÇÃO.</t>
  </si>
  <si>
    <t>CUBA DE EMBUTIR OVAL EM LOUÇA BRANCA, 35 X 50CM OU EQUIVALENTE, INCLUSO VÁLVULA EM METAL CROMADO E SIFÃO FLEXÍVEL EM PVC -  FORNECIMENTO E INSTALAÇÃO.</t>
  </si>
  <si>
    <t>GRANITO PARA BANCADA, POLIDO, TIPO ANDORINHA/ QUARTZ/ CASTELO/ CORUMBA OU OUTROS EQUIVALENTES DA REGIAO, E= *2,5* CM</t>
  </si>
  <si>
    <t>RODAPE OU RODABANCADA EM GRANITO, POLIDO, TIPO ANDORINHA/ QUARTZ/ CASTELO/ CORUMBA OU OUTROS EQUIVALENTES DA REGIAO, H= 10 CM, E= *2,0* CM</t>
  </si>
  <si>
    <t>DIVISORIA EM MARMORITE ESPESSURA 35MM, CHUMBAMENTO NO PISO E PAREDE COM ARGAMASSA DE CIMENTO E AREIA, POLIMENTO MANUAL, EXCLUSIVE FERRAGENS</t>
  </si>
  <si>
    <t>Porta em laminado fenólico melamínico com batente em alumínio - 80 x 180 cm</t>
  </si>
  <si>
    <t>ENGATE FLEXÍVEL EM INOX, 1/2 X 40CM - FORNECIMENTO E INSTALAÇÃO.</t>
  </si>
  <si>
    <t>LAVATÓRIO LOUÇA BRANCA COM COLUNA, 45 X 55CM OU EQUIVALENTE, PADRÃO MÉDIO - FORNECIMENTO E INSTALAÇÃO.</t>
  </si>
  <si>
    <t>BARRA DE APOIO LAVATORIO, EM ACO INOX POLIDO, *40 X 50* CM, DIAMETRO MINIMO 3 CM</t>
  </si>
  <si>
    <t>BARRA DE APOIO RETA, EM ACO INOX POLIDO, COMPRIMENTO 80CM, DIAMETRO MINIMO 3 CM</t>
  </si>
  <si>
    <t>ESTACA ESCAVADA MECANICAMENTE, SEM FLUIDO ESTABILIZANTE, COM 25 CM DE DIÂMETRO, ATÉ 9 M DE COMPRIMENTO, CONCRETO LANÇADO POR CAMINHÃO BETONEIRA (EXCLUSIVE MOBILIZAÇÃO E
DESMOBILIZAÇÃO).</t>
  </si>
  <si>
    <t>ELETRODUTO DE AÇO GALVANIZADO, CLASSE LEVE, DN 20 MM (3/4 ), APARENTE, INSTALADO EM TETO - FORNECIMENTO E INSTALAÇÃO.</t>
  </si>
  <si>
    <t>ELETRODUTO DE AÇO GALVANIZADO, CLASSE LEVE, DN 25 MM (1 ), APARENTE, INSTALADO EM TETO - FORNECIMENTO E INSTALAÇÃO.</t>
  </si>
  <si>
    <t>ELETRODUTO DE AÇO GALVANIZADO, CLASSE SEMI PESADO, DN 40 MM (1 1/2 ), APARENTE, INSTALADO EM PAREDE - FORNECIMENTO E INSTALAÇÃO.</t>
  </si>
  <si>
    <t>CONDULETE DE ALUMÍNIO, TIPO E, PARA ELETRODUTO DE AÇO GALVANIZADO DN 20 MM (3/4''), APARENTE - FORNECIMENTO E INSTALAÇÃO.</t>
  </si>
  <si>
    <t>CONDULETE DE ALUMÍNIO, TIPO E, PARA ELETRODUTO DE AÇO GALVANIZADO DN 32 MM (1 1/4''), APARENTE - FORNECIMENTO E INSTALAÇÃO.</t>
  </si>
  <si>
    <t>CONDULETE DE ALUMÍNIO, TIPO C, PARA ELETRODUTO DE AÇO GALVANIZADO DN 25 MM (1''), APARENTE - FORNECIMENTO E INSTALAÇÃO.</t>
  </si>
  <si>
    <t>LUMINÁRIA TIPO CALHA, DE SOBREPOR, COM 1 LÂMPADA TUBULAR DE 36 W - FORNECIMENTO E INSTALAÇÃO.</t>
  </si>
  <si>
    <t>Tomada de energia quadrada com rabicho de 10 A - 250 V , para instalação em painel / rodapé / caixa de tomadas</t>
  </si>
  <si>
    <t>CABO DE COBRE FLEXÍVEL ISOLADO, 4 MM², ANTI-CHAMA 450/750 V, PARA CIRCUITOS TERMINAIS - FORNECIMENTO E INSTALAÇÃO.</t>
  </si>
  <si>
    <t>Obra: Boulevard Fase 1</t>
  </si>
  <si>
    <t>Local: Centro Cultural</t>
  </si>
  <si>
    <t>SINAPI  04/2018</t>
  </si>
  <si>
    <t>1.9 - INSTALAÇÕES HIDROSANITÁRIAS - ESGOTO SANITÁRIO</t>
  </si>
  <si>
    <t>1.10 - INSTALAÇÕES HIDRO-SANITÁRIAS - ÁGUAS PLUVIAIS</t>
  </si>
  <si>
    <t>1.11 - INSTALAÇÕES HIDRO-SANITÁRIAS - ÁGUA FRIA</t>
  </si>
  <si>
    <t>1.12.18</t>
  </si>
  <si>
    <t>1.16.21</t>
  </si>
  <si>
    <t>EXECUÇÃO DE PASSEIO (CALÇADA) OU PISO DE CONCRETO COM CONCRETO MOLDADO IN LOCO, USINADO, ACABAMENTO CONVENCIONAL, ESPESSURA 10 CM, ARMADO.</t>
  </si>
  <si>
    <t xml:space="preserve"> PLANILHA ORÇAMENTÁRIA MODELO - LICITAÇÃO </t>
  </si>
</sst>
</file>

<file path=xl/styles.xml><?xml version="1.0" encoding="utf-8"?>
<styleSheet xmlns="http://schemas.openxmlformats.org/spreadsheetml/2006/main">
  <numFmts count="5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_-&quot;R$&quot;* #,##0.00_-;\-&quot;R$&quot;* #,##0.00_-;_-&quot;R$&quot;* &quot;-&quot;??_-;_-@_-"/>
    <numFmt numFmtId="167" formatCode="&quot;R$ &quot;#,##0.00"/>
    <numFmt numFmtId="168" formatCode="dd/mm/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22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27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6" xfId="0" applyFill="1" applyBorder="1"/>
    <xf numFmtId="0" fontId="0" fillId="2" borderId="1" xfId="0" applyFill="1" applyBorder="1"/>
    <xf numFmtId="0" fontId="0" fillId="0" borderId="13" xfId="0" applyBorder="1"/>
    <xf numFmtId="0" fontId="0" fillId="0" borderId="2" xfId="0" applyBorder="1"/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165" fontId="6" fillId="0" borderId="0" xfId="1" applyFont="1" applyBorder="1" applyAlignment="1">
      <alignment horizontal="center" vertical="center" wrapText="1"/>
    </xf>
    <xf numFmtId="0" fontId="2" fillId="0" borderId="23" xfId="0" applyFont="1" applyFill="1" applyBorder="1"/>
    <xf numFmtId="4" fontId="2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165" fontId="7" fillId="0" borderId="15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10" fontId="6" fillId="0" borderId="0" xfId="2" applyNumberFormat="1" applyFont="1" applyBorder="1" applyAlignment="1">
      <alignment horizontal="center" vertical="top" wrapText="1"/>
    </xf>
    <xf numFmtId="10" fontId="8" fillId="0" borderId="6" xfId="2" applyNumberFormat="1" applyFont="1" applyFill="1" applyBorder="1" applyAlignment="1">
      <alignment horizontal="center" vertical="center" wrapText="1"/>
    </xf>
    <xf numFmtId="10" fontId="8" fillId="4" borderId="6" xfId="2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vertical="center"/>
    </xf>
    <xf numFmtId="10" fontId="2" fillId="0" borderId="0" xfId="2" applyNumberFormat="1" applyFont="1" applyBorder="1" applyAlignment="1">
      <alignment vertical="center"/>
    </xf>
    <xf numFmtId="10" fontId="2" fillId="0" borderId="0" xfId="2" applyNumberFormat="1" applyFont="1" applyFill="1" applyBorder="1" applyAlignment="1">
      <alignment horizontal="center" vertical="center" wrapText="1"/>
    </xf>
    <xf numFmtId="10" fontId="2" fillId="0" borderId="0" xfId="2" applyNumberFormat="1" applyFont="1" applyBorder="1" applyAlignment="1">
      <alignment horizontal="center" vertical="center"/>
    </xf>
    <xf numFmtId="10" fontId="2" fillId="0" borderId="0" xfId="2" applyNumberFormat="1" applyFont="1" applyFill="1" applyBorder="1"/>
    <xf numFmtId="10" fontId="2" fillId="0" borderId="0" xfId="2" applyNumberFormat="1" applyFont="1" applyBorder="1"/>
    <xf numFmtId="10" fontId="2" fillId="0" borderId="0" xfId="2" applyNumberFormat="1" applyFont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 vertical="center"/>
    </xf>
    <xf numFmtId="1" fontId="7" fillId="0" borderId="15" xfId="1" applyNumberFormat="1" applyFont="1" applyFill="1" applyBorder="1" applyAlignment="1">
      <alignment horizontal="center" vertical="center" wrapText="1"/>
    </xf>
    <xf numFmtId="10" fontId="8" fillId="4" borderId="1" xfId="2" applyNumberFormat="1" applyFont="1" applyFill="1" applyBorder="1" applyAlignment="1">
      <alignment horizontal="center" vertical="center" wrapText="1"/>
    </xf>
    <xf numFmtId="10" fontId="8" fillId="3" borderId="1" xfId="2" applyNumberFormat="1" applyFont="1" applyFill="1" applyBorder="1" applyAlignment="1">
      <alignment horizontal="center" vertical="center" wrapText="1"/>
    </xf>
    <xf numFmtId="10" fontId="8" fillId="5" borderId="1" xfId="2" applyNumberFormat="1" applyFont="1" applyFill="1" applyBorder="1" applyAlignment="1">
      <alignment horizontal="center" vertical="center" wrapText="1"/>
    </xf>
    <xf numFmtId="165" fontId="7" fillId="0" borderId="3" xfId="1" applyFont="1" applyBorder="1" applyAlignment="1">
      <alignment horizontal="center" vertical="center" wrapText="1"/>
    </xf>
    <xf numFmtId="10" fontId="7" fillId="0" borderId="4" xfId="2" applyNumberFormat="1" applyFont="1" applyFill="1" applyBorder="1" applyAlignment="1">
      <alignment horizontal="center" vertical="center" wrapText="1"/>
    </xf>
    <xf numFmtId="10" fontId="7" fillId="0" borderId="9" xfId="2" applyNumberFormat="1" applyFont="1" applyFill="1" applyBorder="1" applyAlignment="1">
      <alignment vertical="center"/>
    </xf>
    <xf numFmtId="165" fontId="7" fillId="0" borderId="5" xfId="1" applyFont="1" applyFill="1" applyBorder="1" applyAlignment="1">
      <alignment horizontal="center" vertical="center" wrapText="1"/>
    </xf>
    <xf numFmtId="165" fontId="8" fillId="0" borderId="6" xfId="1" applyFont="1" applyFill="1" applyBorder="1" applyAlignment="1">
      <alignment horizontal="center" vertical="center" wrapText="1"/>
    </xf>
    <xf numFmtId="165" fontId="8" fillId="0" borderId="7" xfId="1" applyFont="1" applyFill="1" applyBorder="1" applyAlignment="1">
      <alignment horizontal="center" vertical="center" wrapText="1"/>
    </xf>
    <xf numFmtId="165" fontId="8" fillId="4" borderId="6" xfId="1" applyFont="1" applyFill="1" applyBorder="1" applyAlignment="1">
      <alignment horizontal="center" vertical="center" wrapText="1"/>
    </xf>
    <xf numFmtId="165" fontId="8" fillId="4" borderId="7" xfId="1" applyFont="1" applyFill="1" applyBorder="1" applyAlignment="1">
      <alignment horizontal="center" vertical="center" wrapText="1"/>
    </xf>
    <xf numFmtId="165" fontId="4" fillId="0" borderId="7" xfId="1" applyFont="1" applyFill="1" applyBorder="1" applyAlignment="1">
      <alignment horizontal="center" vertical="center" wrapText="1"/>
    </xf>
    <xf numFmtId="10" fontId="7" fillId="0" borderId="15" xfId="2" applyNumberFormat="1" applyFont="1" applyFill="1" applyBorder="1" applyAlignment="1">
      <alignment horizontal="center" vertical="center" wrapText="1"/>
    </xf>
    <xf numFmtId="10" fontId="8" fillId="0" borderId="16" xfId="2" applyNumberFormat="1" applyFont="1" applyFill="1" applyBorder="1" applyAlignment="1">
      <alignment horizontal="center" vertical="center" wrapText="1"/>
    </xf>
    <xf numFmtId="10" fontId="8" fillId="4" borderId="16" xfId="2" applyNumberFormat="1" applyFont="1" applyFill="1" applyBorder="1" applyAlignment="1">
      <alignment horizontal="center" vertical="center" wrapText="1"/>
    </xf>
    <xf numFmtId="10" fontId="8" fillId="3" borderId="16" xfId="2" applyNumberFormat="1" applyFont="1" applyFill="1" applyBorder="1" applyAlignment="1">
      <alignment horizontal="center" vertical="center" wrapText="1"/>
    </xf>
    <xf numFmtId="10" fontId="4" fillId="0" borderId="16" xfId="2" applyNumberFormat="1" applyFont="1" applyFill="1" applyBorder="1" applyAlignment="1">
      <alignment horizontal="center" vertical="center" wrapText="1"/>
    </xf>
    <xf numFmtId="10" fontId="7" fillId="0" borderId="25" xfId="2" applyNumberFormat="1" applyFont="1" applyBorder="1" applyAlignment="1">
      <alignment horizontal="center" vertical="center"/>
    </xf>
    <xf numFmtId="165" fontId="8" fillId="4" borderId="1" xfId="1" applyFont="1" applyFill="1" applyBorder="1" applyAlignment="1">
      <alignment horizontal="center" vertical="center" wrapText="1"/>
    </xf>
    <xf numFmtId="165" fontId="8" fillId="3" borderId="1" xfId="1" applyFont="1" applyFill="1" applyBorder="1" applyAlignment="1">
      <alignment horizontal="center" vertical="center" wrapText="1"/>
    </xf>
    <xf numFmtId="165" fontId="8" fillId="5" borderId="1" xfId="1" applyFont="1" applyFill="1" applyBorder="1" applyAlignment="1">
      <alignment horizontal="center" vertical="center" wrapText="1"/>
    </xf>
    <xf numFmtId="165" fontId="7" fillId="0" borderId="4" xfId="1" applyFont="1" applyFill="1" applyBorder="1" applyAlignment="1">
      <alignment horizontal="center" vertical="center" wrapText="1"/>
    </xf>
    <xf numFmtId="165" fontId="4" fillId="4" borderId="6" xfId="1" applyFont="1" applyFill="1" applyBorder="1" applyAlignment="1">
      <alignment horizontal="center" vertical="center" wrapText="1"/>
    </xf>
    <xf numFmtId="165" fontId="8" fillId="3" borderId="6" xfId="1" applyFont="1" applyFill="1" applyBorder="1" applyAlignment="1">
      <alignment horizontal="center" vertical="center" wrapText="1"/>
    </xf>
    <xf numFmtId="165" fontId="8" fillId="3" borderId="7" xfId="1" applyFont="1" applyFill="1" applyBorder="1" applyAlignment="1">
      <alignment horizontal="center" vertical="center" wrapText="1"/>
    </xf>
    <xf numFmtId="165" fontId="7" fillId="0" borderId="9" xfId="1" applyFont="1" applyFill="1" applyBorder="1" applyAlignment="1">
      <alignment vertical="center"/>
    </xf>
    <xf numFmtId="165" fontId="7" fillId="0" borderId="10" xfId="1" applyFont="1" applyBorder="1" applyAlignment="1">
      <alignment horizontal="center" vertical="center"/>
    </xf>
    <xf numFmtId="10" fontId="8" fillId="3" borderId="6" xfId="2" applyNumberFormat="1" applyFont="1" applyFill="1" applyBorder="1" applyAlignment="1">
      <alignment horizontal="center" vertical="center" wrapText="1"/>
    </xf>
    <xf numFmtId="10" fontId="8" fillId="0" borderId="8" xfId="2" applyNumberFormat="1" applyFont="1" applyFill="1" applyBorder="1" applyAlignment="1">
      <alignment horizontal="center" vertical="center" wrapText="1"/>
    </xf>
    <xf numFmtId="165" fontId="8" fillId="0" borderId="8" xfId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165" fontId="6" fillId="0" borderId="0" xfId="1" applyFont="1" applyBorder="1" applyAlignment="1">
      <alignment vertical="top" wrapText="1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0" fontId="3" fillId="0" borderId="23" xfId="0" applyFont="1" applyBorder="1" applyAlignment="1"/>
    <xf numFmtId="0" fontId="4" fillId="0" borderId="23" xfId="0" applyFont="1" applyBorder="1" applyAlignment="1"/>
    <xf numFmtId="0" fontId="5" fillId="0" borderId="23" xfId="0" applyFont="1" applyBorder="1" applyAlignment="1"/>
    <xf numFmtId="165" fontId="6" fillId="0" borderId="23" xfId="1" applyFont="1" applyBorder="1" applyAlignment="1">
      <alignment vertical="top" wrapText="1"/>
    </xf>
    <xf numFmtId="165" fontId="6" fillId="0" borderId="26" xfId="1" applyFont="1" applyBorder="1" applyAlignment="1">
      <alignment horizontal="center" vertical="top" wrapText="1"/>
    </xf>
    <xf numFmtId="0" fontId="2" fillId="0" borderId="27" xfId="0" applyFont="1" applyFill="1" applyBorder="1"/>
    <xf numFmtId="4" fontId="2" fillId="0" borderId="0" xfId="0" applyNumberFormat="1" applyFont="1" applyFill="1" applyBorder="1" applyAlignment="1">
      <alignment vertical="center"/>
    </xf>
    <xf numFmtId="166" fontId="6" fillId="5" borderId="0" xfId="2" applyNumberFormat="1" applyFont="1" applyFill="1" applyBorder="1" applyAlignment="1">
      <alignment horizontal="center" vertical="top" wrapText="1"/>
    </xf>
    <xf numFmtId="0" fontId="11" fillId="0" borderId="0" xfId="0" applyFont="1" applyBorder="1" applyAlignment="1" applyProtection="1">
      <alignment vertical="center"/>
    </xf>
    <xf numFmtId="1" fontId="11" fillId="6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168" fontId="11" fillId="6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right" vertical="center"/>
    </xf>
    <xf numFmtId="168" fontId="11" fillId="0" borderId="0" xfId="0" applyNumberFormat="1" applyFont="1" applyFill="1" applyBorder="1" applyAlignment="1" applyProtection="1">
      <alignment horizontal="left" vertical="center"/>
    </xf>
    <xf numFmtId="39" fontId="4" fillId="0" borderId="7" xfId="1" applyNumberFormat="1" applyFont="1" applyFill="1" applyBorder="1" applyAlignment="1">
      <alignment horizontal="right" vertical="center" wrapText="1"/>
    </xf>
    <xf numFmtId="165" fontId="6" fillId="0" borderId="14" xfId="1" applyFont="1" applyBorder="1" applyAlignment="1">
      <alignment horizontal="center" vertical="top" wrapText="1"/>
    </xf>
    <xf numFmtId="165" fontId="6" fillId="0" borderId="0" xfId="1" applyFont="1" applyBorder="1" applyAlignment="1">
      <alignment horizontal="center" vertical="top" wrapText="1"/>
    </xf>
    <xf numFmtId="0" fontId="0" fillId="0" borderId="23" xfId="0" applyFont="1" applyBorder="1" applyAlignment="1"/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16" xfId="2" applyNumberFormat="1" applyFont="1" applyFill="1" applyBorder="1" applyAlignment="1">
      <alignment horizontal="center" vertical="center" wrapText="1"/>
    </xf>
    <xf numFmtId="165" fontId="4" fillId="3" borderId="1" xfId="1" applyFont="1" applyFill="1" applyBorder="1" applyAlignment="1">
      <alignment horizontal="center" vertical="center" wrapText="1"/>
    </xf>
    <xf numFmtId="165" fontId="4" fillId="3" borderId="7" xfId="1" applyFont="1" applyFill="1" applyBorder="1" applyAlignment="1">
      <alignment horizontal="center" vertical="center" wrapText="1"/>
    </xf>
    <xf numFmtId="165" fontId="6" fillId="0" borderId="0" xfId="1" applyFont="1" applyBorder="1" applyAlignment="1">
      <alignment horizontal="center" vertical="top" wrapText="1"/>
    </xf>
    <xf numFmtId="10" fontId="2" fillId="5" borderId="0" xfId="2" applyNumberFormat="1" applyFont="1" applyFill="1" applyBorder="1"/>
    <xf numFmtId="165" fontId="6" fillId="0" borderId="0" xfId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5" fontId="8" fillId="5" borderId="1" xfId="1" applyFont="1" applyFill="1" applyBorder="1" applyAlignment="1">
      <alignment horizontal="right" vertical="center" wrapText="1"/>
    </xf>
    <xf numFmtId="165" fontId="8" fillId="0" borderId="7" xfId="1" applyFont="1" applyFill="1" applyBorder="1" applyAlignment="1">
      <alignment horizontal="right" vertical="center" wrapText="1"/>
    </xf>
    <xf numFmtId="167" fontId="2" fillId="0" borderId="26" xfId="0" applyNumberFormat="1" applyFont="1" applyFill="1" applyBorder="1" applyAlignment="1">
      <alignment horizontal="center" vertical="center" wrapText="1"/>
    </xf>
    <xf numFmtId="10" fontId="2" fillId="0" borderId="26" xfId="2" applyNumberFormat="1" applyFont="1" applyFill="1" applyBorder="1" applyAlignment="1">
      <alignment vertical="center"/>
    </xf>
    <xf numFmtId="165" fontId="6" fillId="0" borderId="0" xfId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165" fontId="7" fillId="0" borderId="30" xfId="1" applyFont="1" applyBorder="1" applyAlignment="1">
      <alignment horizontal="center" vertical="center" wrapText="1"/>
    </xf>
    <xf numFmtId="165" fontId="11" fillId="0" borderId="28" xfId="13" applyFont="1" applyFill="1" applyBorder="1" applyAlignment="1" applyProtection="1">
      <alignment horizontal="right" vertical="center"/>
    </xf>
    <xf numFmtId="165" fontId="11" fillId="7" borderId="28" xfId="13" applyFont="1" applyFill="1" applyBorder="1" applyAlignment="1" applyProtection="1">
      <alignment horizontal="right" vertical="center"/>
    </xf>
    <xf numFmtId="165" fontId="11" fillId="0" borderId="29" xfId="13" applyFont="1" applyBorder="1" applyAlignment="1">
      <alignment horizontal="right" vertical="center"/>
    </xf>
    <xf numFmtId="165" fontId="11" fillId="0" borderId="28" xfId="13" applyFont="1" applyFill="1" applyBorder="1" applyAlignment="1" applyProtection="1">
      <alignment horizontal="right" vertical="center"/>
    </xf>
    <xf numFmtId="165" fontId="11" fillId="7" borderId="28" xfId="13" applyFont="1" applyFill="1" applyBorder="1" applyAlignment="1" applyProtection="1">
      <alignment horizontal="right" vertical="center"/>
    </xf>
    <xf numFmtId="165" fontId="11" fillId="0" borderId="29" xfId="13" applyFont="1" applyBorder="1" applyAlignment="1">
      <alignment horizontal="right" vertical="center"/>
    </xf>
    <xf numFmtId="10" fontId="8" fillId="4" borderId="17" xfId="2" applyNumberFormat="1" applyFont="1" applyFill="1" applyBorder="1" applyAlignment="1">
      <alignment horizontal="center" vertical="center" wrapText="1"/>
    </xf>
    <xf numFmtId="10" fontId="8" fillId="3" borderId="17" xfId="2" applyNumberFormat="1" applyFont="1" applyFill="1" applyBorder="1" applyAlignment="1">
      <alignment horizontal="center" vertical="center" wrapText="1"/>
    </xf>
    <xf numFmtId="10" fontId="11" fillId="7" borderId="32" xfId="9" applyNumberFormat="1" applyFont="1" applyFill="1" applyBorder="1" applyAlignment="1" applyProtection="1">
      <alignment horizontal="right" vertical="center"/>
    </xf>
    <xf numFmtId="10" fontId="8" fillId="0" borderId="17" xfId="2" applyNumberFormat="1" applyFont="1" applyFill="1" applyBorder="1" applyAlignment="1">
      <alignment horizontal="center" vertical="center" wrapText="1"/>
    </xf>
    <xf numFmtId="10" fontId="8" fillId="0" borderId="33" xfId="2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15" fillId="0" borderId="0" xfId="3" applyFont="1" applyFill="1" applyBorder="1" applyAlignment="1">
      <alignment horizontal="left" vertical="top"/>
    </xf>
    <xf numFmtId="0" fontId="13" fillId="0" borderId="0" xfId="0" applyFont="1"/>
    <xf numFmtId="0" fontId="9" fillId="0" borderId="0" xfId="0" applyFont="1" applyAlignment="1">
      <alignment horizontal="center" vertical="center"/>
    </xf>
    <xf numFmtId="0" fontId="15" fillId="0" borderId="0" xfId="3" applyFont="1" applyFill="1" applyBorder="1" applyAlignment="1">
      <alignment vertical="top"/>
    </xf>
    <xf numFmtId="3" fontId="15" fillId="0" borderId="0" xfId="3" applyNumberFormat="1" applyFont="1" applyFill="1" applyBorder="1" applyAlignment="1">
      <alignment vertical="top"/>
    </xf>
    <xf numFmtId="0" fontId="15" fillId="0" borderId="0" xfId="3" applyFont="1" applyFill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9" fillId="0" borderId="0" xfId="0" applyFont="1" applyBorder="1"/>
    <xf numFmtId="0" fontId="13" fillId="8" borderId="1" xfId="0" applyFont="1" applyFill="1" applyBorder="1" applyAlignment="1">
      <alignment horizontal="center" wrapText="1"/>
    </xf>
    <xf numFmtId="4" fontId="9" fillId="8" borderId="1" xfId="0" applyNumberFormat="1" applyFont="1" applyFill="1" applyBorder="1" applyAlignment="1">
      <alignment horizontal="right" vertical="center" wrapText="1"/>
    </xf>
    <xf numFmtId="4" fontId="9" fillId="10" borderId="1" xfId="0" applyNumberFormat="1" applyFont="1" applyFill="1" applyBorder="1" applyAlignment="1">
      <alignment horizontal="right" vertical="center" wrapText="1"/>
    </xf>
    <xf numFmtId="0" fontId="13" fillId="8" borderId="1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165" fontId="9" fillId="10" borderId="1" xfId="1" applyFont="1" applyFill="1" applyBorder="1" applyAlignment="1">
      <alignment horizontal="left" vertical="center"/>
    </xf>
    <xf numFmtId="4" fontId="9" fillId="8" borderId="1" xfId="0" quotePrefix="1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65" fontId="16" fillId="0" borderId="0" xfId="1" applyFont="1" applyBorder="1" applyAlignment="1">
      <alignment horizontal="center" vertical="top" wrapText="1"/>
    </xf>
    <xf numFmtId="0" fontId="17" fillId="0" borderId="0" xfId="0" applyFont="1" applyBorder="1" applyAlignment="1"/>
    <xf numFmtId="165" fontId="16" fillId="0" borderId="0" xfId="1" applyFont="1" applyBorder="1" applyAlignment="1">
      <alignment horizontal="center" vertical="center" wrapText="1"/>
    </xf>
    <xf numFmtId="165" fontId="16" fillId="0" borderId="0" xfId="1" applyFont="1" applyBorder="1" applyAlignment="1">
      <alignment vertical="center" wrapText="1"/>
    </xf>
    <xf numFmtId="165" fontId="18" fillId="0" borderId="0" xfId="1" applyFont="1" applyBorder="1" applyAlignment="1">
      <alignment vertical="center" wrapText="1"/>
    </xf>
    <xf numFmtId="165" fontId="18" fillId="0" borderId="0" xfId="1" applyFont="1" applyBorder="1" applyAlignment="1">
      <alignment horizontal="center" vertical="center" wrapText="1"/>
    </xf>
    <xf numFmtId="0" fontId="13" fillId="9" borderId="18" xfId="0" applyFont="1" applyFill="1" applyBorder="1" applyAlignment="1">
      <alignment wrapText="1"/>
    </xf>
    <xf numFmtId="0" fontId="13" fillId="9" borderId="17" xfId="0" applyFont="1" applyFill="1" applyBorder="1" applyAlignment="1">
      <alignment wrapText="1"/>
    </xf>
    <xf numFmtId="0" fontId="14" fillId="9" borderId="16" xfId="0" applyFont="1" applyFill="1" applyBorder="1" applyAlignment="1" applyProtection="1">
      <alignment vertical="center"/>
    </xf>
    <xf numFmtId="0" fontId="14" fillId="9" borderId="18" xfId="0" applyFont="1" applyFill="1" applyBorder="1" applyAlignment="1" applyProtection="1">
      <alignment vertical="center"/>
    </xf>
    <xf numFmtId="0" fontId="14" fillId="9" borderId="17" xfId="0" applyFont="1" applyFill="1" applyBorder="1" applyAlignment="1" applyProtection="1">
      <alignment vertical="center"/>
    </xf>
    <xf numFmtId="0" fontId="13" fillId="9" borderId="16" xfId="0" applyFont="1" applyFill="1" applyBorder="1" applyAlignment="1"/>
    <xf numFmtId="0" fontId="13" fillId="9" borderId="18" xfId="0" applyFont="1" applyFill="1" applyBorder="1" applyAlignment="1"/>
    <xf numFmtId="0" fontId="13" fillId="9" borderId="17" xfId="0" applyFont="1" applyFill="1" applyBorder="1" applyAlignment="1"/>
    <xf numFmtId="0" fontId="13" fillId="9" borderId="16" xfId="0" applyFont="1" applyFill="1" applyBorder="1" applyAlignment="1">
      <alignment vertical="center"/>
    </xf>
    <xf numFmtId="0" fontId="13" fillId="9" borderId="18" xfId="0" applyFont="1" applyFill="1" applyBorder="1" applyAlignment="1">
      <alignment vertical="center"/>
    </xf>
    <xf numFmtId="0" fontId="13" fillId="9" borderId="17" xfId="0" applyFont="1" applyFill="1" applyBorder="1" applyAlignment="1">
      <alignment vertical="center"/>
    </xf>
    <xf numFmtId="0" fontId="13" fillId="8" borderId="1" xfId="0" applyFont="1" applyFill="1" applyBorder="1" applyAlignment="1">
      <alignment horizontal="center" vertical="center"/>
    </xf>
    <xf numFmtId="0" fontId="9" fillId="8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4" xfId="0" applyFont="1" applyBorder="1"/>
    <xf numFmtId="0" fontId="19" fillId="0" borderId="0" xfId="0" applyFont="1" applyBorder="1"/>
    <xf numFmtId="0" fontId="19" fillId="0" borderId="23" xfId="0" applyFont="1" applyBorder="1"/>
    <xf numFmtId="0" fontId="19" fillId="0" borderId="37" xfId="0" applyFont="1" applyBorder="1"/>
    <xf numFmtId="0" fontId="19" fillId="0" borderId="26" xfId="0" applyFont="1" applyBorder="1"/>
    <xf numFmtId="0" fontId="19" fillId="0" borderId="27" xfId="0" applyFont="1" applyBorder="1"/>
    <xf numFmtId="0" fontId="20" fillId="0" borderId="37" xfId="0" applyFont="1" applyBorder="1"/>
    <xf numFmtId="0" fontId="20" fillId="0" borderId="26" xfId="0" applyFont="1" applyBorder="1"/>
    <xf numFmtId="0" fontId="20" fillId="0" borderId="27" xfId="0" applyFont="1" applyBorder="1"/>
    <xf numFmtId="0" fontId="19" fillId="0" borderId="38" xfId="0" applyFont="1" applyBorder="1" applyAlignment="1">
      <alignment wrapText="1"/>
    </xf>
    <xf numFmtId="0" fontId="19" fillId="0" borderId="39" xfId="0" applyFont="1" applyBorder="1" applyAlignment="1">
      <alignment wrapText="1"/>
    </xf>
    <xf numFmtId="0" fontId="19" fillId="0" borderId="40" xfId="0" applyFont="1" applyBorder="1" applyAlignment="1">
      <alignment wrapText="1"/>
    </xf>
    <xf numFmtId="0" fontId="19" fillId="11" borderId="41" xfId="0" applyFont="1" applyFill="1" applyBorder="1"/>
    <xf numFmtId="0" fontId="19" fillId="11" borderId="42" xfId="0" applyFont="1" applyFill="1" applyBorder="1"/>
    <xf numFmtId="10" fontId="19" fillId="11" borderId="42" xfId="0" applyNumberFormat="1" applyFont="1" applyFill="1" applyBorder="1"/>
    <xf numFmtId="0" fontId="19" fillId="11" borderId="43" xfId="0" applyFont="1" applyFill="1" applyBorder="1"/>
    <xf numFmtId="0" fontId="19" fillId="11" borderId="44" xfId="0" applyFont="1" applyFill="1" applyBorder="1"/>
    <xf numFmtId="0" fontId="19" fillId="11" borderId="35" xfId="0" applyFont="1" applyFill="1" applyBorder="1"/>
    <xf numFmtId="4" fontId="19" fillId="11" borderId="35" xfId="0" applyNumberFormat="1" applyFont="1" applyFill="1" applyBorder="1"/>
    <xf numFmtId="0" fontId="19" fillId="11" borderId="45" xfId="0" applyFont="1" applyFill="1" applyBorder="1"/>
    <xf numFmtId="0" fontId="19" fillId="0" borderId="6" xfId="0" applyFont="1" applyBorder="1"/>
    <xf numFmtId="0" fontId="19" fillId="0" borderId="1" xfId="0" applyFont="1" applyBorder="1"/>
    <xf numFmtId="10" fontId="19" fillId="0" borderId="7" xfId="0" applyNumberFormat="1" applyFont="1" applyBorder="1"/>
    <xf numFmtId="0" fontId="19" fillId="0" borderId="7" xfId="0" applyFont="1" applyBorder="1"/>
    <xf numFmtId="0" fontId="19" fillId="0" borderId="8" xfId="0" applyFont="1" applyBorder="1"/>
    <xf numFmtId="0" fontId="19" fillId="0" borderId="9" xfId="0" applyFont="1" applyBorder="1"/>
    <xf numFmtId="0" fontId="19" fillId="0" borderId="10" xfId="0" applyFont="1" applyBorder="1"/>
    <xf numFmtId="0" fontId="19" fillId="0" borderId="36" xfId="0" applyFont="1" applyBorder="1"/>
    <xf numFmtId="0" fontId="20" fillId="0" borderId="34" xfId="0" applyFont="1" applyBorder="1"/>
    <xf numFmtId="0" fontId="20" fillId="0" borderId="0" xfId="0" applyFont="1" applyBorder="1"/>
    <xf numFmtId="49" fontId="13" fillId="8" borderId="1" xfId="0" applyNumberFormat="1" applyFont="1" applyFill="1" applyBorder="1" applyAlignment="1">
      <alignment horizontal="center" vertical="center" wrapText="1"/>
    </xf>
    <xf numFmtId="0" fontId="13" fillId="12" borderId="18" xfId="0" applyFont="1" applyFill="1" applyBorder="1" applyAlignment="1"/>
    <xf numFmtId="0" fontId="13" fillId="12" borderId="18" xfId="0" applyFont="1" applyFill="1" applyBorder="1" applyAlignment="1">
      <alignment wrapText="1"/>
    </xf>
    <xf numFmtId="0" fontId="13" fillId="12" borderId="17" xfId="0" applyFont="1" applyFill="1" applyBorder="1" applyAlignment="1">
      <alignment wrapText="1"/>
    </xf>
    <xf numFmtId="0" fontId="2" fillId="12" borderId="0" xfId="0" applyFont="1" applyFill="1" applyBorder="1" applyAlignment="1">
      <alignment wrapText="1"/>
    </xf>
    <xf numFmtId="0" fontId="13" fillId="12" borderId="16" xfId="0" applyFont="1" applyFill="1" applyBorder="1" applyAlignment="1">
      <alignment horizontal="left" vertical="center"/>
    </xf>
    <xf numFmtId="0" fontId="13" fillId="12" borderId="18" xfId="0" applyFont="1" applyFill="1" applyBorder="1" applyAlignment="1">
      <alignment horizontal="left" vertical="center"/>
    </xf>
    <xf numFmtId="4" fontId="9" fillId="12" borderId="17" xfId="0" applyNumberFormat="1" applyFont="1" applyFill="1" applyBorder="1" applyAlignment="1">
      <alignment horizontal="right" vertical="center" wrapText="1"/>
    </xf>
    <xf numFmtId="167" fontId="2" fillId="12" borderId="0" xfId="0" applyNumberFormat="1" applyFont="1" applyFill="1" applyBorder="1" applyAlignment="1">
      <alignment horizontal="center" vertical="center" wrapText="1"/>
    </xf>
    <xf numFmtId="10" fontId="2" fillId="12" borderId="0" xfId="2" applyNumberFormat="1" applyFont="1" applyFill="1" applyBorder="1" applyAlignment="1">
      <alignment vertical="center"/>
    </xf>
    <xf numFmtId="10" fontId="2" fillId="12" borderId="0" xfId="2" applyNumberFormat="1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right" vertical="center"/>
    </xf>
    <xf numFmtId="4" fontId="2" fillId="12" borderId="0" xfId="0" applyNumberFormat="1" applyFont="1" applyFill="1" applyBorder="1" applyAlignment="1">
      <alignment horizontal="right" vertical="center"/>
    </xf>
    <xf numFmtId="0" fontId="2" fillId="12" borderId="0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10" borderId="16" xfId="0" applyFont="1" applyFill="1" applyBorder="1" applyAlignment="1">
      <alignment horizontal="left"/>
    </xf>
    <xf numFmtId="0" fontId="13" fillId="10" borderId="18" xfId="0" applyFont="1" applyFill="1" applyBorder="1" applyAlignment="1">
      <alignment horizontal="left"/>
    </xf>
    <xf numFmtId="0" fontId="13" fillId="10" borderId="17" xfId="0" applyFont="1" applyFill="1" applyBorder="1" applyAlignment="1">
      <alignment horizontal="left"/>
    </xf>
    <xf numFmtId="0" fontId="13" fillId="10" borderId="16" xfId="0" applyFont="1" applyFill="1" applyBorder="1" applyAlignment="1">
      <alignment horizontal="left" vertical="center"/>
    </xf>
    <xf numFmtId="0" fontId="13" fillId="10" borderId="18" xfId="0" applyFont="1" applyFill="1" applyBorder="1" applyAlignment="1">
      <alignment horizontal="left" vertical="center"/>
    </xf>
    <xf numFmtId="0" fontId="13" fillId="10" borderId="17" xfId="0" applyFont="1" applyFill="1" applyBorder="1" applyAlignment="1">
      <alignment horizontal="left" vertical="center"/>
    </xf>
    <xf numFmtId="165" fontId="6" fillId="0" borderId="14" xfId="1" applyFont="1" applyBorder="1" applyAlignment="1">
      <alignment horizontal="center" vertical="top" wrapText="1"/>
    </xf>
    <xf numFmtId="165" fontId="6" fillId="0" borderId="0" xfId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8" fillId="0" borderId="19" xfId="1" applyFont="1" applyFill="1" applyBorder="1" applyAlignment="1">
      <alignment horizontal="center" vertical="center" wrapText="1"/>
    </xf>
    <xf numFmtId="165" fontId="8" fillId="0" borderId="18" xfId="1" applyFont="1" applyFill="1" applyBorder="1" applyAlignment="1">
      <alignment horizontal="center" vertical="center" wrapText="1"/>
    </xf>
    <xf numFmtId="165" fontId="8" fillId="0" borderId="24" xfId="1" applyFont="1" applyFill="1" applyBorder="1" applyAlignment="1">
      <alignment horizontal="center" vertical="center" wrapText="1"/>
    </xf>
    <xf numFmtId="10" fontId="2" fillId="0" borderId="21" xfId="2" applyNumberFormat="1" applyFont="1" applyFill="1" applyBorder="1" applyAlignment="1">
      <alignment horizontal="center" vertical="center" wrapText="1"/>
    </xf>
    <xf numFmtId="9" fontId="8" fillId="0" borderId="19" xfId="2" applyFont="1" applyFill="1" applyBorder="1" applyAlignment="1">
      <alignment horizontal="center" vertical="center" wrapText="1"/>
    </xf>
    <xf numFmtId="9" fontId="8" fillId="0" borderId="18" xfId="2" applyFont="1" applyFill="1" applyBorder="1" applyAlignment="1">
      <alignment horizontal="center" vertical="center" wrapText="1"/>
    </xf>
    <xf numFmtId="9" fontId="8" fillId="0" borderId="24" xfId="2" applyFont="1" applyFill="1" applyBorder="1" applyAlignment="1">
      <alignment horizontal="center" vertical="center" wrapText="1"/>
    </xf>
    <xf numFmtId="165" fontId="6" fillId="0" borderId="26" xfId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10" fontId="6" fillId="0" borderId="14" xfId="2" applyNumberFormat="1" applyFont="1" applyBorder="1" applyAlignment="1">
      <alignment horizontal="right" vertical="top" wrapText="1"/>
    </xf>
    <xf numFmtId="10" fontId="6" fillId="0" borderId="0" xfId="2" applyNumberFormat="1" applyFont="1" applyBorder="1" applyAlignment="1">
      <alignment horizontal="right" vertical="top" wrapText="1"/>
    </xf>
    <xf numFmtId="9" fontId="8" fillId="12" borderId="18" xfId="2" applyFont="1" applyFill="1" applyBorder="1" applyAlignment="1">
      <alignment horizontal="center" vertical="center" wrapText="1"/>
    </xf>
    <xf numFmtId="9" fontId="8" fillId="12" borderId="24" xfId="2" applyFont="1" applyFill="1" applyBorder="1" applyAlignment="1">
      <alignment horizontal="center" vertical="center" wrapText="1"/>
    </xf>
    <xf numFmtId="165" fontId="8" fillId="12" borderId="19" xfId="1" applyFont="1" applyFill="1" applyBorder="1" applyAlignment="1">
      <alignment horizontal="center" vertical="center" wrapText="1"/>
    </xf>
    <xf numFmtId="165" fontId="8" fillId="12" borderId="18" xfId="1" applyFont="1" applyFill="1" applyBorder="1" applyAlignment="1">
      <alignment horizontal="center" vertical="center" wrapText="1"/>
    </xf>
    <xf numFmtId="165" fontId="8" fillId="12" borderId="24" xfId="1" applyFont="1" applyFill="1" applyBorder="1" applyAlignment="1">
      <alignment horizontal="center" vertical="center" wrapText="1"/>
    </xf>
    <xf numFmtId="9" fontId="8" fillId="12" borderId="19" xfId="2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right"/>
    </xf>
    <xf numFmtId="0" fontId="13" fillId="10" borderId="18" xfId="0" applyFont="1" applyFill="1" applyBorder="1" applyAlignment="1">
      <alignment horizontal="right"/>
    </xf>
    <xf numFmtId="0" fontId="13" fillId="10" borderId="17" xfId="0" applyFont="1" applyFill="1" applyBorder="1" applyAlignment="1">
      <alignment horizontal="right"/>
    </xf>
    <xf numFmtId="0" fontId="13" fillId="8" borderId="16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4" fillId="10" borderId="16" xfId="0" applyFont="1" applyFill="1" applyBorder="1" applyAlignment="1" applyProtection="1">
      <alignment horizontal="left" vertical="center"/>
    </xf>
    <xf numFmtId="0" fontId="14" fillId="10" borderId="18" xfId="0" applyFont="1" applyFill="1" applyBorder="1" applyAlignment="1" applyProtection="1">
      <alignment horizontal="left" vertical="center"/>
    </xf>
    <xf numFmtId="0" fontId="14" fillId="10" borderId="17" xfId="0" applyFont="1" applyFill="1" applyBorder="1" applyAlignment="1" applyProtection="1">
      <alignment horizontal="left" vertical="center"/>
    </xf>
    <xf numFmtId="165" fontId="22" fillId="0" borderId="0" xfId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15">
    <cellStyle name="Moeda 2" xfId="4"/>
    <cellStyle name="Normal" xfId="0" builtinId="0"/>
    <cellStyle name="Normal 2" xfId="3"/>
    <cellStyle name="Normal 2 2" xfId="5"/>
    <cellStyle name="Normal 3" xfId="6"/>
    <cellStyle name="Porcentagem" xfId="2" builtinId="5"/>
    <cellStyle name="Porcentagem 2" xfId="8"/>
    <cellStyle name="Porcentagem 3" xfId="9"/>
    <cellStyle name="Porcentagem 3 2" xfId="10"/>
    <cellStyle name="Porcentagem 4" xfId="7"/>
    <cellStyle name="Separador de milhares" xfId="1" builtinId="3"/>
    <cellStyle name="Vírgula 2" xfId="12"/>
    <cellStyle name="Vírgula 3" xfId="13"/>
    <cellStyle name="Vírgula 3 2" xfId="14"/>
    <cellStyle name="Vírgula 4" xfId="11"/>
  </cellStyles>
  <dxfs count="0"/>
  <tableStyles count="0" defaultTableStyle="TableStyleMedium2" defaultPivotStyle="PivotStyleLight16"/>
  <colors>
    <mruColors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428624</xdr:colOff>
      <xdr:row>1</xdr:row>
      <xdr:rowOff>130969</xdr:rowOff>
    </xdr:from>
    <xdr:to>
      <xdr:col>1</xdr:col>
      <xdr:colOff>1097755</xdr:colOff>
      <xdr:row>8</xdr:row>
      <xdr:rowOff>54768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8624" y="392907"/>
          <a:ext cx="1252537" cy="15668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449581</xdr:colOff>
      <xdr:row>0</xdr:row>
      <xdr:rowOff>167639</xdr:rowOff>
    </xdr:from>
    <xdr:to>
      <xdr:col>2</xdr:col>
      <xdr:colOff>83821</xdr:colOff>
      <xdr:row>5</xdr:row>
      <xdr:rowOff>129116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9581" y="167639"/>
          <a:ext cx="800100" cy="12111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TRELA%20MOGIANA%20-%20PORTAL%20DA%20CIDADE\DOCUMENTOS%20LICITA&#199;&#195;O\DOCUMENTOS%20EXCEL\Planilha%20Or&#231;amentaria%20Parci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 refreshError="1"/>
      <sheetData sheetId="1" refreshError="1"/>
      <sheetData sheetId="2">
        <row r="29">
          <cell r="G29">
            <v>43221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L71"/>
  <sheetViews>
    <sheetView topLeftCell="A52" workbookViewId="0">
      <selection activeCell="G71" sqref="G71"/>
    </sheetView>
  </sheetViews>
  <sheetFormatPr defaultRowHeight="15"/>
  <cols>
    <col min="6" max="6" width="10.42578125" customWidth="1"/>
    <col min="7" max="7" width="19.42578125" customWidth="1"/>
    <col min="11" max="11" width="17.140625" customWidth="1"/>
    <col min="12" max="12" width="22.5703125" customWidth="1"/>
  </cols>
  <sheetData>
    <row r="5" spans="5:12" ht="15.75" thickBot="1">
      <c r="G5" t="s">
        <v>9</v>
      </c>
      <c r="H5">
        <v>2</v>
      </c>
    </row>
    <row r="6" spans="5:12">
      <c r="E6" s="4"/>
      <c r="F6" s="5"/>
      <c r="G6" s="5"/>
      <c r="H6" s="232" t="s">
        <v>4</v>
      </c>
      <c r="I6" s="232"/>
      <c r="J6" s="232"/>
      <c r="K6" s="5"/>
      <c r="L6" s="6"/>
    </row>
    <row r="7" spans="5:12" ht="30">
      <c r="E7" s="13" t="s">
        <v>10</v>
      </c>
      <c r="F7" s="14"/>
      <c r="G7" s="2" t="s">
        <v>19</v>
      </c>
      <c r="H7" s="2" t="s">
        <v>1</v>
      </c>
      <c r="I7" s="2" t="s">
        <v>2</v>
      </c>
      <c r="J7" s="2" t="s">
        <v>3</v>
      </c>
      <c r="K7" s="3" t="s">
        <v>11</v>
      </c>
      <c r="L7" s="8" t="s">
        <v>12</v>
      </c>
    </row>
    <row r="8" spans="5:12">
      <c r="E8" s="7"/>
      <c r="F8" s="2"/>
      <c r="G8" s="2">
        <v>263.67</v>
      </c>
      <c r="H8" s="2" t="s">
        <v>0</v>
      </c>
      <c r="I8" s="2">
        <v>3.12</v>
      </c>
      <c r="J8" s="2">
        <v>12</v>
      </c>
      <c r="K8" s="2">
        <f>IF(I8&gt;$H$5,I8-$H$5,0)</f>
        <v>1.1200000000000001</v>
      </c>
      <c r="L8" s="9">
        <f>J8*K8</f>
        <v>13.440000000000001</v>
      </c>
    </row>
    <row r="9" spans="5:12">
      <c r="E9" s="7"/>
      <c r="F9" s="2"/>
      <c r="G9" s="2"/>
      <c r="H9" s="2" t="s">
        <v>5</v>
      </c>
      <c r="I9" s="2">
        <v>3.02</v>
      </c>
      <c r="J9" s="2">
        <v>4</v>
      </c>
      <c r="K9" s="2">
        <f>IF(I9&gt;$H$5,I9-$H$5,0)</f>
        <v>1.02</v>
      </c>
      <c r="L9" s="9">
        <f>J9*K9</f>
        <v>4.08</v>
      </c>
    </row>
    <row r="10" spans="5:12">
      <c r="E10" s="7"/>
      <c r="F10" s="2"/>
      <c r="G10" s="2"/>
      <c r="H10" s="2" t="s">
        <v>6</v>
      </c>
      <c r="I10" s="2">
        <v>1.38</v>
      </c>
      <c r="J10" s="2">
        <v>1</v>
      </c>
      <c r="K10" s="2">
        <f>IF(I10&gt;$H$5,I10-$H$5,0)</f>
        <v>0</v>
      </c>
      <c r="L10" s="9">
        <f>J10*K10</f>
        <v>0</v>
      </c>
    </row>
    <row r="11" spans="5:12">
      <c r="E11" s="7"/>
      <c r="F11" s="2"/>
      <c r="G11" s="2"/>
      <c r="H11" s="2" t="s">
        <v>7</v>
      </c>
      <c r="I11" s="2">
        <v>0.8</v>
      </c>
      <c r="J11" s="2">
        <v>1</v>
      </c>
      <c r="K11" s="2">
        <f>IF(I11&gt;$H$5,I11-$H$5,0)</f>
        <v>0</v>
      </c>
      <c r="L11" s="9">
        <f>J11*K11</f>
        <v>0</v>
      </c>
    </row>
    <row r="12" spans="5:12">
      <c r="E12" s="7"/>
      <c r="F12" s="2"/>
      <c r="G12" s="2"/>
      <c r="H12" s="2" t="s">
        <v>8</v>
      </c>
      <c r="I12" s="2">
        <v>2.4</v>
      </c>
      <c r="J12" s="2">
        <v>1</v>
      </c>
      <c r="K12" s="2">
        <f>IF(I12&gt;$H$5,I12-$H$5,0)</f>
        <v>0.39999999999999991</v>
      </c>
      <c r="L12" s="9">
        <f>J12*K12</f>
        <v>0.39999999999999991</v>
      </c>
    </row>
    <row r="13" spans="5:12">
      <c r="E13" s="7"/>
      <c r="F13" s="2"/>
      <c r="G13" s="2"/>
      <c r="H13" s="2"/>
      <c r="I13" s="2"/>
      <c r="J13" s="2"/>
      <c r="K13" s="2" t="s">
        <v>13</v>
      </c>
      <c r="L13" s="9">
        <f>SUM(L8:L12)</f>
        <v>17.920000000000002</v>
      </c>
    </row>
    <row r="14" spans="5:12">
      <c r="E14" s="7"/>
      <c r="F14" s="2"/>
      <c r="G14" s="2"/>
      <c r="H14" s="2"/>
      <c r="I14" s="2"/>
      <c r="J14" s="2"/>
      <c r="K14" s="2" t="s">
        <v>14</v>
      </c>
      <c r="L14" s="9">
        <f>G8-L13</f>
        <v>245.75</v>
      </c>
    </row>
    <row r="15" spans="5:12">
      <c r="E15" s="7"/>
      <c r="F15" s="2"/>
      <c r="G15" s="2"/>
      <c r="H15" s="2"/>
      <c r="I15" s="2"/>
      <c r="J15" s="2"/>
      <c r="K15" s="2"/>
      <c r="L15" s="9"/>
    </row>
    <row r="16" spans="5:12">
      <c r="E16" s="7"/>
      <c r="F16" s="2"/>
      <c r="G16" s="2" t="s">
        <v>15</v>
      </c>
      <c r="H16" s="2">
        <v>20.65</v>
      </c>
      <c r="I16" s="2"/>
      <c r="J16" s="2"/>
      <c r="K16" s="2"/>
      <c r="L16" s="9"/>
    </row>
    <row r="17" spans="5:12">
      <c r="E17" s="7"/>
      <c r="F17" s="2"/>
      <c r="G17" s="2" t="s">
        <v>16</v>
      </c>
      <c r="H17" s="2">
        <v>48.66</v>
      </c>
      <c r="I17" s="2"/>
      <c r="J17" s="2"/>
      <c r="K17" s="2"/>
      <c r="L17" s="9"/>
    </row>
    <row r="18" spans="5:12" ht="15.75" thickBot="1">
      <c r="E18" s="10"/>
      <c r="F18" s="11"/>
      <c r="G18" s="11" t="s">
        <v>17</v>
      </c>
      <c r="H18" s="11">
        <f>L14+H16+H17</f>
        <v>315.05999999999995</v>
      </c>
      <c r="I18" s="11"/>
      <c r="J18" s="11"/>
      <c r="K18" s="11"/>
      <c r="L18" s="12"/>
    </row>
    <row r="20" spans="5:12" ht="15.75" thickBot="1"/>
    <row r="21" spans="5:12">
      <c r="E21" s="4"/>
      <c r="F21" s="5"/>
      <c r="G21" s="5"/>
      <c r="H21" s="232" t="s">
        <v>4</v>
      </c>
      <c r="I21" s="232"/>
      <c r="J21" s="232"/>
      <c r="K21" s="5"/>
      <c r="L21" s="6"/>
    </row>
    <row r="22" spans="5:12" ht="30">
      <c r="E22" s="13" t="s">
        <v>18</v>
      </c>
      <c r="F22" s="14"/>
      <c r="G22" s="2" t="s">
        <v>19</v>
      </c>
      <c r="H22" s="2" t="s">
        <v>1</v>
      </c>
      <c r="I22" s="2" t="s">
        <v>2</v>
      </c>
      <c r="J22" s="2" t="s">
        <v>3</v>
      </c>
      <c r="K22" s="3" t="s">
        <v>11</v>
      </c>
      <c r="L22" s="8" t="s">
        <v>12</v>
      </c>
    </row>
    <row r="23" spans="5:12">
      <c r="E23" s="7"/>
      <c r="F23" s="2"/>
      <c r="G23" s="2">
        <v>133.46</v>
      </c>
      <c r="H23" s="2" t="s">
        <v>20</v>
      </c>
      <c r="I23" s="2">
        <v>3.1</v>
      </c>
      <c r="J23" s="2">
        <v>9</v>
      </c>
      <c r="K23" s="2">
        <f>IF(I23&gt;$H$5,I23-$H$5,0)</f>
        <v>1.1000000000000001</v>
      </c>
      <c r="L23" s="9">
        <f>J23*K23</f>
        <v>9.9</v>
      </c>
    </row>
    <row r="24" spans="5:12">
      <c r="E24" s="7"/>
      <c r="F24" s="2"/>
      <c r="G24" s="2"/>
      <c r="H24" s="2" t="s">
        <v>21</v>
      </c>
      <c r="I24" s="2">
        <v>4.6500000000000004</v>
      </c>
      <c r="J24" s="2">
        <v>1</v>
      </c>
      <c r="K24" s="2">
        <f>IF(I24&gt;$H$5,I24-$H$5,0)</f>
        <v>2.6500000000000004</v>
      </c>
      <c r="L24" s="9">
        <f>J24*K24</f>
        <v>2.6500000000000004</v>
      </c>
    </row>
    <row r="25" spans="5:12">
      <c r="E25" s="7"/>
      <c r="F25" s="2"/>
      <c r="G25" s="2"/>
      <c r="H25" s="2"/>
      <c r="I25" s="2"/>
      <c r="J25" s="2"/>
      <c r="K25" s="2">
        <f>IF(I25&gt;$H$5,I25-$H$5,0)</f>
        <v>0</v>
      </c>
      <c r="L25" s="9">
        <f>J25*K25</f>
        <v>0</v>
      </c>
    </row>
    <row r="26" spans="5:12">
      <c r="E26" s="7"/>
      <c r="F26" s="2"/>
      <c r="G26" s="2"/>
      <c r="H26" s="2"/>
      <c r="I26" s="2"/>
      <c r="J26" s="2"/>
      <c r="K26" s="2">
        <f>IF(I26&gt;$H$5,I26-$H$5,0)</f>
        <v>0</v>
      </c>
      <c r="L26" s="9">
        <f>J26*K26</f>
        <v>0</v>
      </c>
    </row>
    <row r="27" spans="5:12">
      <c r="E27" s="7"/>
      <c r="F27" s="2"/>
      <c r="G27" s="2"/>
      <c r="H27" s="2"/>
      <c r="I27" s="2"/>
      <c r="J27" s="2"/>
      <c r="K27" s="2">
        <f>IF(I27&gt;$H$5,I27-$H$5,0)</f>
        <v>0</v>
      </c>
      <c r="L27" s="9">
        <f>J27*K27</f>
        <v>0</v>
      </c>
    </row>
    <row r="28" spans="5:12">
      <c r="E28" s="7"/>
      <c r="F28" s="2"/>
      <c r="G28" s="2"/>
      <c r="H28" s="2"/>
      <c r="I28" s="2"/>
      <c r="J28" s="2"/>
      <c r="K28" s="2" t="s">
        <v>13</v>
      </c>
      <c r="L28" s="9">
        <f>SUM(L23:L27)</f>
        <v>12.55</v>
      </c>
    </row>
    <row r="29" spans="5:12">
      <c r="E29" s="7"/>
      <c r="F29" s="2"/>
      <c r="G29" s="2"/>
      <c r="H29" s="2"/>
      <c r="I29" s="2"/>
      <c r="J29" s="2"/>
      <c r="K29" s="2" t="s">
        <v>14</v>
      </c>
      <c r="L29" s="9">
        <f>G23-L28</f>
        <v>120.91000000000001</v>
      </c>
    </row>
    <row r="30" spans="5:12" ht="15.75" thickBot="1">
      <c r="E30" s="10"/>
      <c r="F30" s="11"/>
      <c r="G30" s="11" t="s">
        <v>17</v>
      </c>
      <c r="H30" s="11">
        <f>L29</f>
        <v>120.91000000000001</v>
      </c>
      <c r="I30" s="11"/>
      <c r="J30" s="11"/>
      <c r="K30" s="11"/>
      <c r="L30" s="12"/>
    </row>
    <row r="32" spans="5:12" ht="15.75" thickBot="1"/>
    <row r="33" spans="5:12">
      <c r="E33" s="4"/>
      <c r="F33" s="5"/>
      <c r="G33" s="5"/>
      <c r="H33" s="232" t="s">
        <v>4</v>
      </c>
      <c r="I33" s="232"/>
      <c r="J33" s="232"/>
      <c r="K33" s="5"/>
      <c r="L33" s="6"/>
    </row>
    <row r="34" spans="5:12" ht="30">
      <c r="E34" s="13" t="s">
        <v>22</v>
      </c>
      <c r="F34" s="14"/>
      <c r="G34" s="2" t="s">
        <v>19</v>
      </c>
      <c r="H34" s="2" t="s">
        <v>1</v>
      </c>
      <c r="I34" s="2" t="s">
        <v>2</v>
      </c>
      <c r="J34" s="2" t="s">
        <v>3</v>
      </c>
      <c r="K34" s="3" t="s">
        <v>11</v>
      </c>
      <c r="L34" s="8" t="s">
        <v>12</v>
      </c>
    </row>
    <row r="35" spans="5:12">
      <c r="E35" s="7"/>
      <c r="F35" s="2"/>
      <c r="G35" s="2">
        <v>190.97</v>
      </c>
      <c r="H35" s="2" t="s">
        <v>23</v>
      </c>
      <c r="I35" s="2">
        <v>1.2</v>
      </c>
      <c r="J35" s="2">
        <v>1</v>
      </c>
      <c r="K35" s="2">
        <f>IF(I35&gt;$H$5,I35-$H$5,0)</f>
        <v>0</v>
      </c>
      <c r="L35" s="9">
        <f>J35*K35</f>
        <v>0</v>
      </c>
    </row>
    <row r="36" spans="5:12">
      <c r="E36" s="7"/>
      <c r="F36" s="2"/>
      <c r="G36" s="2"/>
      <c r="H36" s="2" t="s">
        <v>24</v>
      </c>
      <c r="I36" s="2">
        <v>3.12</v>
      </c>
      <c r="J36" s="2">
        <v>5</v>
      </c>
      <c r="K36" s="2">
        <f t="shared" ref="K36:K41" si="0">IF(I36&gt;$H$5,I36-$H$5,0)</f>
        <v>1.1200000000000001</v>
      </c>
      <c r="L36" s="9">
        <f t="shared" ref="L36:L41" si="1">J36*K36</f>
        <v>5.6000000000000005</v>
      </c>
    </row>
    <row r="37" spans="5:12">
      <c r="E37" s="7"/>
      <c r="F37" s="2"/>
      <c r="G37" s="2"/>
      <c r="H37" s="2" t="s">
        <v>25</v>
      </c>
      <c r="I37" s="2">
        <v>1.56</v>
      </c>
      <c r="J37" s="2">
        <v>2</v>
      </c>
      <c r="K37" s="2">
        <f t="shared" si="0"/>
        <v>0</v>
      </c>
      <c r="L37" s="9">
        <f t="shared" si="1"/>
        <v>0</v>
      </c>
    </row>
    <row r="38" spans="5:12">
      <c r="E38" s="7"/>
      <c r="F38" s="2"/>
      <c r="G38" s="2"/>
      <c r="H38" s="2" t="s">
        <v>26</v>
      </c>
      <c r="I38" s="2">
        <v>0.99</v>
      </c>
      <c r="J38" s="2">
        <v>1</v>
      </c>
      <c r="K38" s="2">
        <f t="shared" si="0"/>
        <v>0</v>
      </c>
      <c r="L38" s="9">
        <f t="shared" si="1"/>
        <v>0</v>
      </c>
    </row>
    <row r="39" spans="5:12">
      <c r="E39" s="7"/>
      <c r="F39" s="2"/>
      <c r="G39" s="2"/>
      <c r="H39" s="2" t="s">
        <v>27</v>
      </c>
      <c r="I39" s="2">
        <v>2.79</v>
      </c>
      <c r="J39" s="2">
        <v>2</v>
      </c>
      <c r="K39" s="2">
        <f t="shared" si="0"/>
        <v>0.79</v>
      </c>
      <c r="L39" s="9">
        <f t="shared" si="1"/>
        <v>1.58</v>
      </c>
    </row>
    <row r="40" spans="5:12">
      <c r="E40" s="7"/>
      <c r="F40" s="2"/>
      <c r="G40" s="2"/>
      <c r="H40" s="2" t="s">
        <v>5</v>
      </c>
      <c r="I40" s="2">
        <v>3.02</v>
      </c>
      <c r="J40" s="2">
        <v>1</v>
      </c>
      <c r="K40" s="2">
        <f t="shared" si="0"/>
        <v>1.02</v>
      </c>
      <c r="L40" s="9">
        <f t="shared" si="1"/>
        <v>1.02</v>
      </c>
    </row>
    <row r="41" spans="5:12">
      <c r="E41" s="7"/>
      <c r="F41" s="2"/>
      <c r="G41" s="2"/>
      <c r="H41" s="2" t="s">
        <v>32</v>
      </c>
      <c r="I41" s="2">
        <v>0.91</v>
      </c>
      <c r="J41" s="2">
        <v>1</v>
      </c>
      <c r="K41" s="2">
        <f t="shared" si="0"/>
        <v>0</v>
      </c>
      <c r="L41" s="9">
        <f t="shared" si="1"/>
        <v>0</v>
      </c>
    </row>
    <row r="42" spans="5:12">
      <c r="E42" s="7"/>
      <c r="F42" s="2"/>
      <c r="G42" s="2"/>
      <c r="H42" s="2"/>
      <c r="I42" s="2"/>
      <c r="J42" s="2"/>
      <c r="K42" s="2" t="s">
        <v>13</v>
      </c>
      <c r="L42" s="9">
        <f>SUM(L35:L41)</f>
        <v>8.2000000000000011</v>
      </c>
    </row>
    <row r="43" spans="5:12">
      <c r="E43" s="7"/>
      <c r="F43" s="2"/>
      <c r="G43" s="2"/>
      <c r="H43" s="2"/>
      <c r="I43" s="2"/>
      <c r="J43" s="2"/>
      <c r="K43" s="2" t="s">
        <v>14</v>
      </c>
      <c r="L43" s="9">
        <f>G35-L42</f>
        <v>182.77</v>
      </c>
    </row>
    <row r="44" spans="5:12" ht="15.75" thickBot="1">
      <c r="E44" s="10"/>
      <c r="F44" s="11"/>
      <c r="G44" s="11" t="s">
        <v>17</v>
      </c>
      <c r="H44" s="11">
        <f>L43</f>
        <v>182.77</v>
      </c>
      <c r="I44" s="11"/>
      <c r="J44" s="11"/>
      <c r="K44" s="11"/>
      <c r="L44" s="12"/>
    </row>
    <row r="46" spans="5:12" ht="15.75" thickBot="1"/>
    <row r="47" spans="5:12">
      <c r="E47" s="4"/>
      <c r="F47" s="5"/>
      <c r="G47" s="5"/>
      <c r="H47" s="232" t="s">
        <v>4</v>
      </c>
      <c r="I47" s="232"/>
      <c r="J47" s="232"/>
      <c r="K47" s="5"/>
      <c r="L47" s="6"/>
    </row>
    <row r="48" spans="5:12" ht="30">
      <c r="E48" s="13" t="s">
        <v>28</v>
      </c>
      <c r="F48" s="14"/>
      <c r="G48" s="2" t="s">
        <v>19</v>
      </c>
      <c r="H48" s="2" t="s">
        <v>1</v>
      </c>
      <c r="I48" s="2" t="s">
        <v>2</v>
      </c>
      <c r="J48" s="2" t="s">
        <v>3</v>
      </c>
      <c r="K48" s="3" t="s">
        <v>11</v>
      </c>
      <c r="L48" s="8" t="s">
        <v>12</v>
      </c>
    </row>
    <row r="49" spans="5:12">
      <c r="E49" s="7"/>
      <c r="F49" s="2"/>
      <c r="G49" s="2">
        <v>222.3</v>
      </c>
      <c r="H49" s="2" t="s">
        <v>29</v>
      </c>
      <c r="I49" s="2">
        <v>2.3199999999999998</v>
      </c>
      <c r="J49" s="2">
        <v>1</v>
      </c>
      <c r="K49" s="2">
        <f>IF(I49&gt;$H$5,I49-$H$5,0)</f>
        <v>0.31999999999999984</v>
      </c>
      <c r="L49" s="9">
        <f>J49*K49</f>
        <v>0.31999999999999984</v>
      </c>
    </row>
    <row r="50" spans="5:12">
      <c r="E50" s="7"/>
      <c r="F50" s="2"/>
      <c r="G50" s="2"/>
      <c r="H50" s="2" t="s">
        <v>30</v>
      </c>
      <c r="I50" s="2">
        <v>1.95</v>
      </c>
      <c r="J50" s="2">
        <v>1</v>
      </c>
      <c r="K50" s="2">
        <f t="shared" ref="K50:K56" si="2">IF(I50&gt;$H$5,I50-$H$5,0)</f>
        <v>0</v>
      </c>
      <c r="L50" s="9">
        <f t="shared" ref="L50:L56" si="3">J50*K50</f>
        <v>0</v>
      </c>
    </row>
    <row r="51" spans="5:12">
      <c r="E51" s="7"/>
      <c r="F51" s="2"/>
      <c r="G51" s="2"/>
      <c r="H51" s="2" t="s">
        <v>31</v>
      </c>
      <c r="I51" s="2">
        <v>2.4</v>
      </c>
      <c r="J51" s="2">
        <v>1</v>
      </c>
      <c r="K51" s="2">
        <f t="shared" si="2"/>
        <v>0.39999999999999991</v>
      </c>
      <c r="L51" s="9">
        <f t="shared" si="3"/>
        <v>0.39999999999999991</v>
      </c>
    </row>
    <row r="52" spans="5:12">
      <c r="E52" s="7"/>
      <c r="F52" s="2"/>
      <c r="G52" s="2"/>
      <c r="H52" s="2" t="s">
        <v>33</v>
      </c>
      <c r="I52" s="2">
        <v>2.5</v>
      </c>
      <c r="J52" s="2">
        <v>1</v>
      </c>
      <c r="K52" s="2">
        <f t="shared" si="2"/>
        <v>0.5</v>
      </c>
      <c r="L52" s="9">
        <f t="shared" si="3"/>
        <v>0.5</v>
      </c>
    </row>
    <row r="53" spans="5:12">
      <c r="E53" s="7"/>
      <c r="F53" s="2"/>
      <c r="G53" s="2"/>
      <c r="H53" s="2" t="s">
        <v>21</v>
      </c>
      <c r="I53" s="2">
        <v>4.6500000000000004</v>
      </c>
      <c r="J53" s="2">
        <v>2</v>
      </c>
      <c r="K53" s="2">
        <f t="shared" si="2"/>
        <v>2.6500000000000004</v>
      </c>
      <c r="L53" s="9">
        <f t="shared" si="3"/>
        <v>5.3000000000000007</v>
      </c>
    </row>
    <row r="54" spans="5:12">
      <c r="E54" s="7"/>
      <c r="F54" s="2"/>
      <c r="G54" s="2"/>
      <c r="H54" s="2" t="s">
        <v>34</v>
      </c>
      <c r="I54" s="2">
        <v>1.28</v>
      </c>
      <c r="J54" s="2">
        <v>1</v>
      </c>
      <c r="K54" s="2">
        <f t="shared" si="2"/>
        <v>0</v>
      </c>
      <c r="L54" s="9">
        <f t="shared" si="3"/>
        <v>0</v>
      </c>
    </row>
    <row r="55" spans="5:12">
      <c r="E55" s="7"/>
      <c r="F55" s="2"/>
      <c r="G55" s="2"/>
      <c r="H55" s="2" t="s">
        <v>24</v>
      </c>
      <c r="I55" s="2">
        <v>3.12</v>
      </c>
      <c r="J55" s="2">
        <v>5</v>
      </c>
      <c r="K55" s="2">
        <f t="shared" si="2"/>
        <v>1.1200000000000001</v>
      </c>
      <c r="L55" s="9">
        <f t="shared" si="3"/>
        <v>5.6000000000000005</v>
      </c>
    </row>
    <row r="56" spans="5:12">
      <c r="E56" s="7"/>
      <c r="F56" s="2"/>
      <c r="G56" s="2"/>
      <c r="H56" s="2" t="s">
        <v>35</v>
      </c>
      <c r="I56" s="2">
        <v>2.96</v>
      </c>
      <c r="J56" s="2">
        <v>1</v>
      </c>
      <c r="K56" s="2">
        <f t="shared" si="2"/>
        <v>0.96</v>
      </c>
      <c r="L56" s="9">
        <f t="shared" si="3"/>
        <v>0.96</v>
      </c>
    </row>
    <row r="57" spans="5:12">
      <c r="E57" s="7"/>
      <c r="F57" s="2"/>
      <c r="G57" s="2"/>
      <c r="H57" s="2"/>
      <c r="I57" s="2"/>
      <c r="J57" s="2"/>
      <c r="K57" s="2" t="s">
        <v>13</v>
      </c>
      <c r="L57" s="9">
        <f>SUM(L49:L56)</f>
        <v>13.080000000000002</v>
      </c>
    </row>
    <row r="58" spans="5:12">
      <c r="E58" s="7"/>
      <c r="F58" s="2"/>
      <c r="G58" s="2"/>
      <c r="H58" s="2"/>
      <c r="I58" s="2"/>
      <c r="J58" s="2"/>
      <c r="K58" s="2" t="s">
        <v>14</v>
      </c>
      <c r="L58" s="9">
        <f>G49-L57</f>
        <v>209.22</v>
      </c>
    </row>
    <row r="59" spans="5:12">
      <c r="E59" s="7"/>
      <c r="F59" s="2"/>
      <c r="G59" s="2"/>
      <c r="H59" s="2"/>
      <c r="I59" s="2"/>
      <c r="J59" s="2"/>
      <c r="K59" s="2"/>
      <c r="L59" s="9"/>
    </row>
    <row r="60" spans="5:12">
      <c r="E60" s="7"/>
      <c r="F60" s="2"/>
      <c r="G60" s="2"/>
      <c r="H60" s="2"/>
      <c r="I60" s="2"/>
      <c r="J60" s="2"/>
      <c r="K60" s="2"/>
      <c r="L60" s="9"/>
    </row>
    <row r="61" spans="5:12">
      <c r="E61" s="7"/>
      <c r="F61" s="2"/>
      <c r="G61" s="2" t="s">
        <v>16</v>
      </c>
      <c r="H61" s="2">
        <v>48.66</v>
      </c>
      <c r="I61" s="2"/>
      <c r="J61" s="2"/>
      <c r="K61" s="2"/>
      <c r="L61" s="9"/>
    </row>
    <row r="62" spans="5:12" ht="15.75" thickBot="1">
      <c r="E62" s="10"/>
      <c r="F62" s="11"/>
      <c r="G62" s="11" t="s">
        <v>17</v>
      </c>
      <c r="H62" s="11">
        <f>L58+H60+H61</f>
        <v>257.88</v>
      </c>
      <c r="I62" s="11"/>
      <c r="J62" s="11"/>
      <c r="K62" s="11"/>
      <c r="L62" s="12"/>
    </row>
    <row r="64" spans="5:12">
      <c r="E64" t="s">
        <v>36</v>
      </c>
      <c r="F64">
        <v>64</v>
      </c>
    </row>
    <row r="65" spans="5:8" ht="15.75" thickBot="1"/>
    <row r="66" spans="5:8" ht="15.75" thickBot="1">
      <c r="E66" s="233" t="s">
        <v>37</v>
      </c>
      <c r="F66" s="234"/>
      <c r="G66" s="15">
        <f>H18+H30+H44+H62+F64</f>
        <v>940.62</v>
      </c>
      <c r="H66" s="16" t="s">
        <v>38</v>
      </c>
    </row>
    <row r="71" spans="5:8">
      <c r="G71">
        <f>G66+'Pintura Interna'!L34</f>
        <v>2651.2259999999997</v>
      </c>
    </row>
  </sheetData>
  <mergeCells count="5">
    <mergeCell ref="H6:J6"/>
    <mergeCell ref="H21:J21"/>
    <mergeCell ref="H33:J33"/>
    <mergeCell ref="H47:J47"/>
    <mergeCell ref="E66:F6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11"/>
  <sheetViews>
    <sheetView topLeftCell="A16" workbookViewId="0">
      <selection activeCell="L34" sqref="L34"/>
    </sheetView>
  </sheetViews>
  <sheetFormatPr defaultRowHeight="15"/>
  <cols>
    <col min="1" max="1" width="20.140625" customWidth="1"/>
    <col min="7" max="7" width="10.42578125" customWidth="1"/>
    <col min="8" max="8" width="19.42578125" customWidth="1"/>
    <col min="10" max="12" width="17.140625" customWidth="1"/>
    <col min="13" max="13" width="20.28515625" customWidth="1"/>
    <col min="14" max="14" width="11.140625" customWidth="1"/>
  </cols>
  <sheetData>
    <row r="2" spans="1:13">
      <c r="E2" t="s">
        <v>68</v>
      </c>
    </row>
    <row r="5" spans="1:13">
      <c r="A5" t="s">
        <v>9</v>
      </c>
      <c r="B5">
        <v>2</v>
      </c>
    </row>
    <row r="6" spans="1:13">
      <c r="A6" t="s">
        <v>39</v>
      </c>
      <c r="B6">
        <v>4.2</v>
      </c>
    </row>
    <row r="7" spans="1:13" ht="45">
      <c r="F7" t="s">
        <v>42</v>
      </c>
      <c r="G7" t="s">
        <v>41</v>
      </c>
      <c r="H7" t="s">
        <v>69</v>
      </c>
      <c r="I7" s="1" t="s">
        <v>106</v>
      </c>
      <c r="J7" t="s">
        <v>107</v>
      </c>
      <c r="K7" t="s">
        <v>111</v>
      </c>
      <c r="L7" t="s">
        <v>112</v>
      </c>
    </row>
    <row r="8" spans="1:13">
      <c r="E8" t="s">
        <v>40</v>
      </c>
      <c r="F8">
        <v>21.42</v>
      </c>
      <c r="G8">
        <v>19.66</v>
      </c>
      <c r="H8">
        <f>G8*$B$6</f>
        <v>82.572000000000003</v>
      </c>
      <c r="I8">
        <f>M44</f>
        <v>4.7300000000000004</v>
      </c>
      <c r="J8">
        <v>0</v>
      </c>
      <c r="K8">
        <f>I8+J8</f>
        <v>4.7300000000000004</v>
      </c>
      <c r="L8">
        <f>H8-K8</f>
        <v>77.841999999999999</v>
      </c>
    </row>
    <row r="9" spans="1:13">
      <c r="E9" t="s">
        <v>43</v>
      </c>
      <c r="F9">
        <v>14.79</v>
      </c>
      <c r="G9">
        <v>15.66</v>
      </c>
      <c r="H9">
        <f t="shared" ref="H9:H31" si="0">G9*$B$6</f>
        <v>65.772000000000006</v>
      </c>
      <c r="I9">
        <f>M52</f>
        <v>1.94</v>
      </c>
      <c r="J9">
        <v>0</v>
      </c>
      <c r="K9">
        <f t="shared" ref="K9:K31" si="1">I9+J9</f>
        <v>1.94</v>
      </c>
      <c r="L9">
        <f t="shared" ref="L9:L31" si="2">H9-K9</f>
        <v>63.832000000000008</v>
      </c>
    </row>
    <row r="10" spans="1:13">
      <c r="E10" t="s">
        <v>44</v>
      </c>
      <c r="F10">
        <v>12.79</v>
      </c>
      <c r="G10">
        <v>14.8</v>
      </c>
      <c r="H10">
        <f t="shared" si="0"/>
        <v>62.160000000000004</v>
      </c>
      <c r="I10">
        <f>M59</f>
        <v>1.94</v>
      </c>
      <c r="J10">
        <v>0</v>
      </c>
      <c r="K10">
        <f t="shared" si="1"/>
        <v>1.94</v>
      </c>
      <c r="L10">
        <f t="shared" si="2"/>
        <v>60.220000000000006</v>
      </c>
    </row>
    <row r="11" spans="1:13">
      <c r="D11" t="s">
        <v>66</v>
      </c>
      <c r="E11" t="s">
        <v>45</v>
      </c>
      <c r="F11">
        <v>13.07</v>
      </c>
      <c r="G11">
        <v>14.92</v>
      </c>
      <c r="H11">
        <f t="shared" si="0"/>
        <v>62.664000000000001</v>
      </c>
      <c r="I11">
        <f>M66</f>
        <v>3.7700000000000005</v>
      </c>
      <c r="J11">
        <v>16.056000000000001</v>
      </c>
      <c r="K11">
        <f t="shared" si="1"/>
        <v>19.826000000000001</v>
      </c>
      <c r="L11">
        <f t="shared" si="2"/>
        <v>42.838000000000001</v>
      </c>
      <c r="M11" t="s">
        <v>108</v>
      </c>
    </row>
    <row r="12" spans="1:13">
      <c r="E12" t="s">
        <v>46</v>
      </c>
      <c r="F12">
        <v>15.35</v>
      </c>
      <c r="G12">
        <v>15.9</v>
      </c>
      <c r="H12">
        <f t="shared" si="0"/>
        <v>66.78</v>
      </c>
      <c r="I12">
        <f>M73</f>
        <v>4.120000000000001</v>
      </c>
      <c r="J12">
        <v>0</v>
      </c>
      <c r="K12">
        <f t="shared" si="1"/>
        <v>4.120000000000001</v>
      </c>
      <c r="L12">
        <f t="shared" si="2"/>
        <v>62.66</v>
      </c>
    </row>
    <row r="13" spans="1:13">
      <c r="E13" t="s">
        <v>47</v>
      </c>
      <c r="F13">
        <v>20.46</v>
      </c>
      <c r="G13">
        <v>18.100000000000001</v>
      </c>
      <c r="H13">
        <f t="shared" si="0"/>
        <v>76.02000000000001</v>
      </c>
      <c r="I13">
        <f>M80</f>
        <v>7.8900000000000006</v>
      </c>
      <c r="J13">
        <v>0</v>
      </c>
      <c r="K13">
        <f t="shared" si="1"/>
        <v>7.8900000000000006</v>
      </c>
      <c r="L13">
        <f t="shared" si="2"/>
        <v>68.13000000000001</v>
      </c>
    </row>
    <row r="14" spans="1:13">
      <c r="E14" t="s">
        <v>48</v>
      </c>
      <c r="F14">
        <v>37.85</v>
      </c>
      <c r="G14">
        <v>25.58</v>
      </c>
      <c r="H14">
        <f t="shared" si="0"/>
        <v>107.43599999999999</v>
      </c>
      <c r="I14">
        <f>M87</f>
        <v>7.8900000000000006</v>
      </c>
      <c r="J14">
        <v>25.58</v>
      </c>
      <c r="K14">
        <f t="shared" si="1"/>
        <v>33.47</v>
      </c>
      <c r="L14">
        <f t="shared" si="2"/>
        <v>73.965999999999994</v>
      </c>
      <c r="M14" t="s">
        <v>109</v>
      </c>
    </row>
    <row r="15" spans="1:13">
      <c r="E15" t="s">
        <v>49</v>
      </c>
      <c r="F15">
        <v>14.93</v>
      </c>
      <c r="G15">
        <v>15.62</v>
      </c>
      <c r="H15">
        <f t="shared" si="0"/>
        <v>65.603999999999999</v>
      </c>
      <c r="I15">
        <f>M94</f>
        <v>1.4700000000000002</v>
      </c>
      <c r="J15">
        <v>0</v>
      </c>
      <c r="K15">
        <f t="shared" si="1"/>
        <v>1.4700000000000002</v>
      </c>
      <c r="L15">
        <f t="shared" si="2"/>
        <v>64.134</v>
      </c>
    </row>
    <row r="16" spans="1:13">
      <c r="E16" t="s">
        <v>50</v>
      </c>
      <c r="F16">
        <v>13.79</v>
      </c>
      <c r="G16">
        <v>15</v>
      </c>
      <c r="H16">
        <f t="shared" si="0"/>
        <v>63</v>
      </c>
      <c r="I16">
        <f>M101</f>
        <v>3.7700000000000005</v>
      </c>
      <c r="J16">
        <v>0</v>
      </c>
      <c r="K16">
        <f t="shared" si="1"/>
        <v>3.7700000000000005</v>
      </c>
      <c r="L16">
        <f t="shared" si="2"/>
        <v>59.23</v>
      </c>
    </row>
    <row r="17" spans="4:13">
      <c r="E17" t="s">
        <v>51</v>
      </c>
      <c r="F17">
        <v>13.54</v>
      </c>
      <c r="G17">
        <v>14.88</v>
      </c>
      <c r="H17">
        <f t="shared" si="0"/>
        <v>62.496000000000009</v>
      </c>
      <c r="I17">
        <f>M108</f>
        <v>5.9700000000000006</v>
      </c>
      <c r="J17">
        <v>0</v>
      </c>
      <c r="K17">
        <f t="shared" si="1"/>
        <v>5.9700000000000006</v>
      </c>
      <c r="L17">
        <f t="shared" si="2"/>
        <v>56.52600000000001</v>
      </c>
    </row>
    <row r="18" spans="4:13">
      <c r="E18" t="s">
        <v>52</v>
      </c>
      <c r="F18">
        <v>32.68</v>
      </c>
      <c r="G18">
        <v>41.44</v>
      </c>
      <c r="H18">
        <f t="shared" si="0"/>
        <v>174.048</v>
      </c>
      <c r="I18">
        <f>M116</f>
        <v>22.87</v>
      </c>
      <c r="J18">
        <v>0</v>
      </c>
      <c r="K18">
        <f t="shared" si="1"/>
        <v>22.87</v>
      </c>
      <c r="L18">
        <f t="shared" si="2"/>
        <v>151.178</v>
      </c>
    </row>
    <row r="19" spans="4:13">
      <c r="E19" s="17" t="s">
        <v>53</v>
      </c>
      <c r="F19">
        <v>75.180000000000007</v>
      </c>
      <c r="G19">
        <v>34.96</v>
      </c>
      <c r="H19">
        <f t="shared" si="0"/>
        <v>146.83200000000002</v>
      </c>
      <c r="I19">
        <f>M124</f>
        <v>34.480000000000004</v>
      </c>
      <c r="J19">
        <v>0</v>
      </c>
      <c r="K19">
        <f t="shared" si="1"/>
        <v>34.480000000000004</v>
      </c>
      <c r="L19">
        <f t="shared" si="2"/>
        <v>112.35200000000002</v>
      </c>
      <c r="M19" t="s">
        <v>110</v>
      </c>
    </row>
    <row r="20" spans="4:13">
      <c r="E20" s="17" t="s">
        <v>54</v>
      </c>
      <c r="F20">
        <v>14.96</v>
      </c>
      <c r="G20">
        <v>15.64</v>
      </c>
      <c r="H20">
        <f t="shared" si="0"/>
        <v>65.688000000000002</v>
      </c>
      <c r="I20">
        <f>M131</f>
        <v>2.6500000000000004</v>
      </c>
      <c r="J20">
        <v>0</v>
      </c>
      <c r="K20">
        <f t="shared" si="1"/>
        <v>2.6500000000000004</v>
      </c>
      <c r="L20">
        <f t="shared" si="2"/>
        <v>63.038000000000004</v>
      </c>
      <c r="M20" t="s">
        <v>110</v>
      </c>
    </row>
    <row r="21" spans="4:13">
      <c r="E21" s="17" t="s">
        <v>55</v>
      </c>
      <c r="F21">
        <v>30.89</v>
      </c>
      <c r="G21">
        <v>22.56</v>
      </c>
      <c r="H21">
        <f t="shared" si="0"/>
        <v>94.751999999999995</v>
      </c>
      <c r="I21">
        <f>M138</f>
        <v>10.150000000000002</v>
      </c>
      <c r="J21">
        <v>0</v>
      </c>
      <c r="K21">
        <f t="shared" si="1"/>
        <v>10.150000000000002</v>
      </c>
      <c r="L21">
        <f t="shared" si="2"/>
        <v>84.60199999999999</v>
      </c>
      <c r="M21" t="s">
        <v>110</v>
      </c>
    </row>
    <row r="22" spans="4:13">
      <c r="E22" s="17" t="s">
        <v>56</v>
      </c>
      <c r="F22">
        <v>36.299999999999997</v>
      </c>
      <c r="G22">
        <v>24.2</v>
      </c>
      <c r="H22">
        <f t="shared" si="0"/>
        <v>101.64</v>
      </c>
      <c r="I22">
        <f>M145</f>
        <v>12.8</v>
      </c>
      <c r="J22">
        <v>0</v>
      </c>
      <c r="K22">
        <f t="shared" si="1"/>
        <v>12.8</v>
      </c>
      <c r="L22">
        <f t="shared" si="2"/>
        <v>88.84</v>
      </c>
      <c r="M22" t="s">
        <v>110</v>
      </c>
    </row>
    <row r="23" spans="4:13">
      <c r="E23" s="17" t="s">
        <v>57</v>
      </c>
      <c r="F23">
        <v>7.99</v>
      </c>
      <c r="G23">
        <v>12.48</v>
      </c>
      <c r="H23">
        <f t="shared" si="0"/>
        <v>52.416000000000004</v>
      </c>
      <c r="I23">
        <f>M152</f>
        <v>7.9500000000000011</v>
      </c>
      <c r="J23">
        <v>0</v>
      </c>
      <c r="K23">
        <f t="shared" si="1"/>
        <v>7.9500000000000011</v>
      </c>
      <c r="L23">
        <f t="shared" si="2"/>
        <v>44.466000000000001</v>
      </c>
      <c r="M23" t="s">
        <v>110</v>
      </c>
    </row>
    <row r="24" spans="4:13">
      <c r="D24" t="s">
        <v>66</v>
      </c>
      <c r="E24" t="s">
        <v>58</v>
      </c>
      <c r="F24">
        <v>16.27</v>
      </c>
      <c r="G24">
        <v>16.3</v>
      </c>
      <c r="H24">
        <f t="shared" si="0"/>
        <v>68.460000000000008</v>
      </c>
      <c r="I24">
        <f>M159</f>
        <v>2.6500000000000004</v>
      </c>
      <c r="J24">
        <v>17.7</v>
      </c>
      <c r="K24">
        <f t="shared" si="1"/>
        <v>20.350000000000001</v>
      </c>
      <c r="L24">
        <f t="shared" si="2"/>
        <v>48.110000000000007</v>
      </c>
      <c r="M24" t="s">
        <v>108</v>
      </c>
    </row>
    <row r="25" spans="4:13">
      <c r="E25" t="s">
        <v>59</v>
      </c>
      <c r="F25">
        <v>28.28</v>
      </c>
      <c r="G25">
        <v>23.68</v>
      </c>
      <c r="H25">
        <f t="shared" si="0"/>
        <v>99.456000000000003</v>
      </c>
      <c r="I25">
        <f>M166</f>
        <v>5.41</v>
      </c>
      <c r="J25">
        <v>23.4</v>
      </c>
      <c r="K25">
        <f t="shared" si="1"/>
        <v>28.81</v>
      </c>
      <c r="L25">
        <f t="shared" si="2"/>
        <v>70.646000000000001</v>
      </c>
      <c r="M25" t="s">
        <v>108</v>
      </c>
    </row>
    <row r="26" spans="4:13">
      <c r="E26" t="s">
        <v>60</v>
      </c>
      <c r="F26">
        <v>16.75</v>
      </c>
      <c r="G26">
        <v>16.899999999999999</v>
      </c>
      <c r="H26">
        <f t="shared" si="0"/>
        <v>70.98</v>
      </c>
      <c r="I26">
        <f>M174</f>
        <v>5.41</v>
      </c>
      <c r="J26">
        <v>15.6</v>
      </c>
      <c r="K26">
        <f t="shared" si="1"/>
        <v>21.009999999999998</v>
      </c>
      <c r="L26">
        <f t="shared" si="2"/>
        <v>49.970000000000006</v>
      </c>
      <c r="M26" t="s">
        <v>108</v>
      </c>
    </row>
    <row r="27" spans="4:13">
      <c r="E27" t="s">
        <v>61</v>
      </c>
      <c r="F27">
        <v>9.6300000000000008</v>
      </c>
      <c r="G27">
        <v>12.42</v>
      </c>
      <c r="H27">
        <f t="shared" si="0"/>
        <v>52.164000000000001</v>
      </c>
      <c r="I27">
        <f>M181</f>
        <v>1.3199999999999998</v>
      </c>
      <c r="J27">
        <v>0</v>
      </c>
      <c r="K27">
        <f t="shared" si="1"/>
        <v>1.3199999999999998</v>
      </c>
      <c r="L27">
        <f t="shared" si="2"/>
        <v>50.844000000000001</v>
      </c>
    </row>
    <row r="28" spans="4:13">
      <c r="E28" t="s">
        <v>62</v>
      </c>
      <c r="F28">
        <v>11.68</v>
      </c>
      <c r="G28">
        <v>13.7</v>
      </c>
      <c r="H28">
        <f t="shared" si="0"/>
        <v>57.54</v>
      </c>
      <c r="I28">
        <f>M188</f>
        <v>3.0500000000000003</v>
      </c>
      <c r="J28">
        <v>0</v>
      </c>
      <c r="K28">
        <f t="shared" si="1"/>
        <v>3.0500000000000003</v>
      </c>
      <c r="L28">
        <f t="shared" si="2"/>
        <v>54.49</v>
      </c>
    </row>
    <row r="29" spans="4:13">
      <c r="E29" s="17" t="s">
        <v>63</v>
      </c>
      <c r="F29">
        <v>12.12</v>
      </c>
      <c r="G29">
        <v>13.94</v>
      </c>
      <c r="H29">
        <f t="shared" si="0"/>
        <v>58.548000000000002</v>
      </c>
      <c r="I29">
        <f>M195</f>
        <v>3.47</v>
      </c>
      <c r="J29">
        <v>0</v>
      </c>
      <c r="K29">
        <f t="shared" si="1"/>
        <v>3.47</v>
      </c>
      <c r="L29">
        <f t="shared" si="2"/>
        <v>55.078000000000003</v>
      </c>
      <c r="M29" t="s">
        <v>110</v>
      </c>
    </row>
    <row r="30" spans="4:13">
      <c r="E30" t="s">
        <v>64</v>
      </c>
      <c r="F30">
        <v>26.81</v>
      </c>
      <c r="G30">
        <v>21.38</v>
      </c>
      <c r="H30">
        <f t="shared" si="0"/>
        <v>89.796000000000006</v>
      </c>
      <c r="I30">
        <f>M202</f>
        <v>13.06</v>
      </c>
      <c r="J30">
        <v>0</v>
      </c>
      <c r="K30">
        <f t="shared" si="1"/>
        <v>13.06</v>
      </c>
      <c r="L30">
        <f t="shared" si="2"/>
        <v>76.736000000000004</v>
      </c>
    </row>
    <row r="31" spans="4:13">
      <c r="E31" t="s">
        <v>65</v>
      </c>
      <c r="F31">
        <v>15.68</v>
      </c>
      <c r="G31">
        <v>15.84</v>
      </c>
      <c r="H31">
        <f t="shared" si="0"/>
        <v>66.528000000000006</v>
      </c>
      <c r="I31">
        <f>M210</f>
        <v>2.97</v>
      </c>
      <c r="J31">
        <v>0</v>
      </c>
      <c r="K31">
        <f t="shared" si="1"/>
        <v>2.97</v>
      </c>
      <c r="L31">
        <f t="shared" si="2"/>
        <v>63.558000000000007</v>
      </c>
    </row>
    <row r="32" spans="4:13">
      <c r="K32" t="s">
        <v>121</v>
      </c>
      <c r="L32">
        <f>SUM(L8:L31)</f>
        <v>1643.2859999999998</v>
      </c>
      <c r="M32">
        <f>L32+'Pintura Externa'!G66</f>
        <v>2583.9059999999999</v>
      </c>
    </row>
    <row r="33" spans="5:13">
      <c r="E33" t="s">
        <v>122</v>
      </c>
      <c r="L33">
        <v>67.319999999999993</v>
      </c>
    </row>
    <row r="34" spans="5:13">
      <c r="K34" t="s">
        <v>123</v>
      </c>
      <c r="L34">
        <f>L32+L33</f>
        <v>1710.6059999999998</v>
      </c>
    </row>
    <row r="40" spans="5:13" ht="30">
      <c r="E40" s="13" t="s">
        <v>70</v>
      </c>
      <c r="F40" s="14"/>
      <c r="G40" s="2"/>
      <c r="H40" s="2" t="s">
        <v>1</v>
      </c>
      <c r="I40" s="2" t="s">
        <v>2</v>
      </c>
      <c r="J40" s="2" t="s">
        <v>3</v>
      </c>
      <c r="K40" s="2"/>
      <c r="L40" s="3" t="s">
        <v>11</v>
      </c>
      <c r="M40" s="8" t="s">
        <v>12</v>
      </c>
    </row>
    <row r="41" spans="5:13">
      <c r="E41" s="7"/>
      <c r="F41" s="2"/>
      <c r="G41" s="2"/>
      <c r="H41" s="2" t="s">
        <v>0</v>
      </c>
      <c r="I41" s="2">
        <v>3.12</v>
      </c>
      <c r="J41" s="2">
        <v>1</v>
      </c>
      <c r="K41" s="2"/>
      <c r="L41" s="2">
        <f>IF(I41&gt;$B$5,I41-$B$5,0)</f>
        <v>1.1200000000000001</v>
      </c>
      <c r="M41" s="9">
        <f>J41*L41</f>
        <v>1.1200000000000001</v>
      </c>
    </row>
    <row r="42" spans="5:13">
      <c r="E42" s="7"/>
      <c r="F42" s="2"/>
      <c r="G42" s="2"/>
      <c r="H42" s="2" t="s">
        <v>71</v>
      </c>
      <c r="I42" s="2">
        <v>4.6500000000000004</v>
      </c>
      <c r="J42" s="2">
        <v>1</v>
      </c>
      <c r="K42" s="2"/>
      <c r="L42" s="2">
        <f>IF(I42&gt;$B$5,I42-$B$5,0)</f>
        <v>2.6500000000000004</v>
      </c>
      <c r="M42" s="9">
        <f>J42*L42</f>
        <v>2.6500000000000004</v>
      </c>
    </row>
    <row r="43" spans="5:13">
      <c r="E43" s="7"/>
      <c r="F43" s="2"/>
      <c r="G43" s="2"/>
      <c r="H43" s="2" t="s">
        <v>72</v>
      </c>
      <c r="I43" s="2">
        <v>2.96</v>
      </c>
      <c r="J43" s="2">
        <v>1</v>
      </c>
      <c r="K43" s="2"/>
      <c r="L43" s="2">
        <f>IF(I43&gt;$B$5,I43-$B$5,0)</f>
        <v>0.96</v>
      </c>
      <c r="M43" s="9">
        <f>J43*L43</f>
        <v>0.96</v>
      </c>
    </row>
    <row r="44" spans="5:13">
      <c r="E44" s="7"/>
      <c r="F44" s="2"/>
      <c r="G44" s="2"/>
      <c r="H44" s="2"/>
      <c r="I44" s="2"/>
      <c r="J44" s="2"/>
      <c r="K44" s="2"/>
      <c r="L44" s="2" t="s">
        <v>13</v>
      </c>
      <c r="M44" s="9">
        <f>SUM(M41:M43)</f>
        <v>4.7300000000000004</v>
      </c>
    </row>
    <row r="45" spans="5:13">
      <c r="E45" s="7"/>
      <c r="F45" s="2"/>
      <c r="G45" s="2"/>
      <c r="H45" s="2"/>
      <c r="I45" s="2"/>
      <c r="J45" s="2"/>
      <c r="K45" s="2"/>
      <c r="L45" s="2"/>
      <c r="M45" s="9"/>
    </row>
    <row r="48" spans="5:13" ht="30">
      <c r="E48" s="13" t="s">
        <v>73</v>
      </c>
      <c r="F48" s="14"/>
      <c r="G48" s="2"/>
      <c r="H48" s="2" t="s">
        <v>1</v>
      </c>
      <c r="I48" s="2" t="s">
        <v>2</v>
      </c>
      <c r="J48" s="2" t="s">
        <v>3</v>
      </c>
      <c r="K48" s="2"/>
      <c r="L48" s="3" t="s">
        <v>11</v>
      </c>
      <c r="M48" s="8" t="s">
        <v>12</v>
      </c>
    </row>
    <row r="49" spans="5:13">
      <c r="E49" s="7"/>
      <c r="F49" s="2"/>
      <c r="G49" s="2"/>
      <c r="H49" s="2" t="s">
        <v>0</v>
      </c>
      <c r="I49" s="2">
        <v>3.12</v>
      </c>
      <c r="J49" s="2">
        <v>1</v>
      </c>
      <c r="K49" s="2"/>
      <c r="L49" s="2">
        <f>IF(I49&gt;$B$5,I49-$B$5,0)</f>
        <v>1.1200000000000001</v>
      </c>
      <c r="M49" s="9">
        <f>J49*L49</f>
        <v>1.1200000000000001</v>
      </c>
    </row>
    <row r="50" spans="5:13">
      <c r="E50" s="7"/>
      <c r="F50" s="2"/>
      <c r="G50" s="2"/>
      <c r="H50" s="2" t="s">
        <v>74</v>
      </c>
      <c r="I50" s="2">
        <v>2.82</v>
      </c>
      <c r="J50" s="2">
        <v>1</v>
      </c>
      <c r="K50" s="2"/>
      <c r="L50" s="2">
        <f>IF(I50&gt;$B$5,I50-$B$5,0)</f>
        <v>0.81999999999999984</v>
      </c>
      <c r="M50" s="9">
        <f>J50*L50</f>
        <v>0.81999999999999984</v>
      </c>
    </row>
    <row r="51" spans="5:13">
      <c r="E51" s="7"/>
      <c r="F51" s="2"/>
      <c r="G51" s="2"/>
      <c r="H51" s="2"/>
      <c r="I51" s="2"/>
      <c r="J51" s="2"/>
      <c r="K51" s="2"/>
      <c r="L51" s="2"/>
      <c r="M51" s="9">
        <f>J51*L51</f>
        <v>0</v>
      </c>
    </row>
    <row r="52" spans="5:13">
      <c r="E52" s="7"/>
      <c r="F52" s="2"/>
      <c r="G52" s="2"/>
      <c r="H52" s="2"/>
      <c r="I52" s="2"/>
      <c r="J52" s="2"/>
      <c r="K52" s="2"/>
      <c r="L52" s="2" t="s">
        <v>13</v>
      </c>
      <c r="M52" s="9">
        <f>SUM(M49:M51)</f>
        <v>1.94</v>
      </c>
    </row>
    <row r="53" spans="5:13">
      <c r="E53" s="7"/>
      <c r="F53" s="2"/>
      <c r="G53" s="2"/>
      <c r="H53" s="2"/>
      <c r="I53" s="2"/>
      <c r="J53" s="2"/>
      <c r="K53" s="2"/>
      <c r="L53" s="2"/>
      <c r="M53" s="9"/>
    </row>
    <row r="55" spans="5:13" ht="30">
      <c r="E55" s="13" t="s">
        <v>75</v>
      </c>
      <c r="F55" s="14"/>
      <c r="G55" s="2"/>
      <c r="H55" s="2" t="s">
        <v>1</v>
      </c>
      <c r="I55" s="2" t="s">
        <v>2</v>
      </c>
      <c r="J55" s="2" t="s">
        <v>3</v>
      </c>
      <c r="K55" s="2"/>
      <c r="L55" s="3" t="s">
        <v>11</v>
      </c>
      <c r="M55" s="8" t="s">
        <v>12</v>
      </c>
    </row>
    <row r="56" spans="5:13">
      <c r="E56" s="7"/>
      <c r="F56" s="2"/>
      <c r="G56" s="2"/>
      <c r="H56" s="2" t="s">
        <v>0</v>
      </c>
      <c r="I56" s="2">
        <v>3.12</v>
      </c>
      <c r="J56" s="2">
        <v>1</v>
      </c>
      <c r="K56" s="2"/>
      <c r="L56" s="2">
        <f>IF(I56&gt;$B$5,I56-$B$5,0)</f>
        <v>1.1200000000000001</v>
      </c>
      <c r="M56" s="9">
        <f>J56*L56</f>
        <v>1.1200000000000001</v>
      </c>
    </row>
    <row r="57" spans="5:13">
      <c r="E57" s="7"/>
      <c r="F57" s="2"/>
      <c r="G57" s="2"/>
      <c r="H57" s="2" t="s">
        <v>74</v>
      </c>
      <c r="I57" s="2">
        <v>2.82</v>
      </c>
      <c r="J57" s="2">
        <v>1</v>
      </c>
      <c r="K57" s="2"/>
      <c r="L57" s="2">
        <f>IF(I57&gt;$B$5,I57-$B$5,0)</f>
        <v>0.81999999999999984</v>
      </c>
      <c r="M57" s="9">
        <f>J57*L57</f>
        <v>0.81999999999999984</v>
      </c>
    </row>
    <row r="58" spans="5:13">
      <c r="E58" s="7"/>
      <c r="F58" s="2"/>
      <c r="G58" s="2"/>
      <c r="H58" s="2"/>
      <c r="I58" s="2"/>
      <c r="J58" s="2"/>
      <c r="K58" s="2"/>
      <c r="L58" s="2"/>
      <c r="M58" s="9">
        <f>J58*L58</f>
        <v>0</v>
      </c>
    </row>
    <row r="59" spans="5:13">
      <c r="E59" s="7"/>
      <c r="F59" s="2"/>
      <c r="G59" s="2"/>
      <c r="H59" s="2"/>
      <c r="I59" s="2"/>
      <c r="J59" s="2"/>
      <c r="K59" s="2"/>
      <c r="L59" s="2" t="s">
        <v>13</v>
      </c>
      <c r="M59" s="9">
        <f>SUM(M56:M58)</f>
        <v>1.94</v>
      </c>
    </row>
    <row r="60" spans="5:13">
      <c r="E60" s="7"/>
      <c r="F60" s="2"/>
      <c r="G60" s="2"/>
      <c r="H60" s="2"/>
      <c r="I60" s="2"/>
      <c r="J60" s="2"/>
      <c r="K60" s="2"/>
      <c r="L60" s="2"/>
      <c r="M60" s="9"/>
    </row>
    <row r="62" spans="5:13" ht="30">
      <c r="E62" s="13" t="s">
        <v>76</v>
      </c>
      <c r="F62" s="14"/>
      <c r="G62" s="2"/>
      <c r="H62" s="2" t="s">
        <v>1</v>
      </c>
      <c r="I62" s="2" t="s">
        <v>2</v>
      </c>
      <c r="J62" s="2" t="s">
        <v>3</v>
      </c>
      <c r="K62" s="2"/>
      <c r="L62" s="3" t="s">
        <v>11</v>
      </c>
      <c r="M62" s="8" t="s">
        <v>12</v>
      </c>
    </row>
    <row r="63" spans="5:13">
      <c r="E63" s="7"/>
      <c r="F63" s="2"/>
      <c r="G63" s="2"/>
      <c r="H63" s="2" t="s">
        <v>0</v>
      </c>
      <c r="I63" s="2">
        <v>3.12</v>
      </c>
      <c r="J63" s="2">
        <v>1</v>
      </c>
      <c r="K63" s="2"/>
      <c r="L63" s="2">
        <f>IF(I63&gt;$B$5,I63-$B$5,0)</f>
        <v>1.1200000000000001</v>
      </c>
      <c r="M63" s="9">
        <f>J63*L63</f>
        <v>1.1200000000000001</v>
      </c>
    </row>
    <row r="64" spans="5:13">
      <c r="E64" s="7"/>
      <c r="F64" s="2"/>
      <c r="G64" s="2"/>
      <c r="H64" s="2" t="s">
        <v>71</v>
      </c>
      <c r="I64" s="2">
        <v>4.6500000000000004</v>
      </c>
      <c r="J64" s="2">
        <v>1</v>
      </c>
      <c r="K64" s="2"/>
      <c r="L64" s="2">
        <f>IF(I64&gt;$B$5,I64-$B$5,0)</f>
        <v>2.6500000000000004</v>
      </c>
      <c r="M64" s="9">
        <f>J64*L64</f>
        <v>2.6500000000000004</v>
      </c>
    </row>
    <row r="65" spans="5:13">
      <c r="E65" s="7"/>
      <c r="F65" s="2"/>
      <c r="G65" s="2"/>
      <c r="H65" s="2"/>
      <c r="I65" s="2"/>
      <c r="J65" s="2"/>
      <c r="K65" s="2"/>
      <c r="L65" s="2"/>
      <c r="M65" s="9">
        <f>J65*L65</f>
        <v>0</v>
      </c>
    </row>
    <row r="66" spans="5:13">
      <c r="E66" s="7"/>
      <c r="F66" s="2"/>
      <c r="G66" s="2"/>
      <c r="H66" s="2"/>
      <c r="I66" s="2"/>
      <c r="J66" s="2"/>
      <c r="K66" s="2"/>
      <c r="L66" s="2" t="s">
        <v>13</v>
      </c>
      <c r="M66" s="9">
        <f>SUM(M63:M65)</f>
        <v>3.7700000000000005</v>
      </c>
    </row>
    <row r="67" spans="5:13">
      <c r="E67" s="7"/>
      <c r="F67" s="2"/>
      <c r="G67" s="2"/>
      <c r="H67" s="2"/>
      <c r="I67" s="2"/>
      <c r="J67" s="2"/>
      <c r="K67" s="2"/>
      <c r="L67" s="2"/>
      <c r="M67" s="9"/>
    </row>
    <row r="69" spans="5:13" ht="30">
      <c r="E69" s="13" t="s">
        <v>77</v>
      </c>
      <c r="F69" s="14"/>
      <c r="G69" s="2"/>
      <c r="H69" s="2" t="s">
        <v>1</v>
      </c>
      <c r="I69" s="2" t="s">
        <v>2</v>
      </c>
      <c r="J69" s="2" t="s">
        <v>3</v>
      </c>
      <c r="K69" s="2"/>
      <c r="L69" s="3" t="s">
        <v>11</v>
      </c>
      <c r="M69" s="8" t="s">
        <v>12</v>
      </c>
    </row>
    <row r="70" spans="5:13">
      <c r="E70" s="7"/>
      <c r="F70" s="2"/>
      <c r="G70" s="2"/>
      <c r="H70" s="2" t="s">
        <v>0</v>
      </c>
      <c r="I70" s="2">
        <v>3.12</v>
      </c>
      <c r="J70" s="2">
        <v>1</v>
      </c>
      <c r="K70" s="2"/>
      <c r="L70" s="2">
        <f>IF(I70&gt;$B$5,I70-$B$5,0)</f>
        <v>1.1200000000000001</v>
      </c>
      <c r="M70" s="9">
        <f>J70*L70</f>
        <v>1.1200000000000001</v>
      </c>
    </row>
    <row r="71" spans="5:13">
      <c r="E71" s="7"/>
      <c r="F71" s="2"/>
      <c r="G71" s="2"/>
      <c r="H71" s="2" t="s">
        <v>71</v>
      </c>
      <c r="I71" s="2">
        <v>4.6500000000000004</v>
      </c>
      <c r="J71" s="2">
        <v>1</v>
      </c>
      <c r="K71" s="2"/>
      <c r="L71" s="2">
        <f>IF(I71&gt;$B$5,I71-$B$5,0)</f>
        <v>2.6500000000000004</v>
      </c>
      <c r="M71" s="9">
        <f>J71*L71</f>
        <v>2.6500000000000004</v>
      </c>
    </row>
    <row r="72" spans="5:13">
      <c r="E72" s="7"/>
      <c r="F72" s="2"/>
      <c r="G72" s="2"/>
      <c r="H72" s="2" t="s">
        <v>78</v>
      </c>
      <c r="I72" s="2">
        <v>2.35</v>
      </c>
      <c r="J72" s="2">
        <v>1</v>
      </c>
      <c r="K72" s="2"/>
      <c r="L72" s="2">
        <f>IF(I72&gt;$B$5,I72-$B$5,0)</f>
        <v>0.35000000000000009</v>
      </c>
      <c r="M72" s="9">
        <f>J72*L72</f>
        <v>0.35000000000000009</v>
      </c>
    </row>
    <row r="73" spans="5:13">
      <c r="E73" s="7"/>
      <c r="F73" s="2"/>
      <c r="G73" s="2"/>
      <c r="H73" s="2"/>
      <c r="I73" s="2"/>
      <c r="J73" s="2"/>
      <c r="K73" s="2"/>
      <c r="L73" s="2" t="s">
        <v>13</v>
      </c>
      <c r="M73" s="9">
        <f>SUM(M70:M72)</f>
        <v>4.120000000000001</v>
      </c>
    </row>
    <row r="74" spans="5:13">
      <c r="E74" s="7"/>
      <c r="F74" s="2"/>
      <c r="G74" s="2"/>
      <c r="H74" s="2"/>
      <c r="I74" s="2"/>
      <c r="J74" s="2"/>
      <c r="K74" s="2"/>
      <c r="L74" s="2"/>
      <c r="M74" s="9"/>
    </row>
    <row r="76" spans="5:13" ht="30">
      <c r="E76" s="13" t="s">
        <v>79</v>
      </c>
      <c r="F76" s="14"/>
      <c r="G76" s="2"/>
      <c r="H76" s="2" t="s">
        <v>1</v>
      </c>
      <c r="I76" s="2" t="s">
        <v>2</v>
      </c>
      <c r="J76" s="2" t="s">
        <v>3</v>
      </c>
      <c r="K76" s="2"/>
      <c r="L76" s="3" t="s">
        <v>11</v>
      </c>
      <c r="M76" s="8" t="s">
        <v>12</v>
      </c>
    </row>
    <row r="77" spans="5:13">
      <c r="E77" s="7"/>
      <c r="F77" s="2"/>
      <c r="G77" s="2"/>
      <c r="H77" s="2" t="s">
        <v>0</v>
      </c>
      <c r="I77" s="2">
        <v>3.12</v>
      </c>
      <c r="J77" s="2">
        <v>2</v>
      </c>
      <c r="K77" s="2"/>
      <c r="L77" s="2">
        <f>IF(I77&gt;$B$5,I77-$B$5,0)</f>
        <v>1.1200000000000001</v>
      </c>
      <c r="M77" s="9">
        <f>J77*L77</f>
        <v>2.2400000000000002</v>
      </c>
    </row>
    <row r="78" spans="5:13">
      <c r="E78" s="7"/>
      <c r="F78" s="2"/>
      <c r="G78" s="2"/>
      <c r="H78" s="2" t="s">
        <v>71</v>
      </c>
      <c r="I78" s="2">
        <v>4.6500000000000004</v>
      </c>
      <c r="J78" s="2">
        <v>2</v>
      </c>
      <c r="K78" s="2"/>
      <c r="L78" s="2">
        <f>IF(I78&gt;$B$5,I78-$B$5,0)</f>
        <v>2.6500000000000004</v>
      </c>
      <c r="M78" s="9">
        <f>J78*L78</f>
        <v>5.3000000000000007</v>
      </c>
    </row>
    <row r="79" spans="5:13">
      <c r="E79" s="7"/>
      <c r="F79" s="2"/>
      <c r="G79" s="2"/>
      <c r="H79" s="2" t="s">
        <v>78</v>
      </c>
      <c r="I79" s="2">
        <v>2.35</v>
      </c>
      <c r="J79" s="2">
        <v>1</v>
      </c>
      <c r="K79" s="2"/>
      <c r="L79" s="2">
        <f>IF(I79&gt;$B$5,I79-$B$5,0)</f>
        <v>0.35000000000000009</v>
      </c>
      <c r="M79" s="9">
        <f>J79*L79</f>
        <v>0.35000000000000009</v>
      </c>
    </row>
    <row r="80" spans="5:13">
      <c r="E80" s="7"/>
      <c r="F80" s="2"/>
      <c r="G80" s="2"/>
      <c r="H80" s="2"/>
      <c r="I80" s="2"/>
      <c r="J80" s="2"/>
      <c r="K80" s="2"/>
      <c r="L80" s="2" t="s">
        <v>13</v>
      </c>
      <c r="M80" s="9">
        <f>SUM(M77:M79)</f>
        <v>7.8900000000000006</v>
      </c>
    </row>
    <row r="81" spans="5:13">
      <c r="E81" s="7"/>
      <c r="F81" s="2"/>
      <c r="G81" s="2"/>
      <c r="H81" s="2"/>
      <c r="I81" s="2"/>
      <c r="J81" s="2"/>
      <c r="K81" s="2"/>
      <c r="L81" s="2"/>
      <c r="M81" s="9"/>
    </row>
    <row r="83" spans="5:13" ht="30">
      <c r="E83" s="13" t="s">
        <v>80</v>
      </c>
      <c r="F83" s="14"/>
      <c r="G83" s="2"/>
      <c r="H83" s="2" t="s">
        <v>1</v>
      </c>
      <c r="I83" s="2" t="s">
        <v>2</v>
      </c>
      <c r="J83" s="2" t="s">
        <v>3</v>
      </c>
      <c r="K83" s="2"/>
      <c r="L83" s="3" t="s">
        <v>11</v>
      </c>
      <c r="M83" s="8" t="s">
        <v>12</v>
      </c>
    </row>
    <row r="84" spans="5:13">
      <c r="E84" s="7"/>
      <c r="F84" s="2"/>
      <c r="G84" s="2"/>
      <c r="H84" s="2" t="s">
        <v>0</v>
      </c>
      <c r="I84" s="2">
        <v>3.12</v>
      </c>
      <c r="J84" s="2">
        <v>2</v>
      </c>
      <c r="K84" s="2"/>
      <c r="L84" s="2">
        <f>IF(I84&gt;$B$5,I84-$B$5,0)</f>
        <v>1.1200000000000001</v>
      </c>
      <c r="M84" s="9">
        <f>J84*L84</f>
        <v>2.2400000000000002</v>
      </c>
    </row>
    <row r="85" spans="5:13">
      <c r="E85" s="7"/>
      <c r="F85" s="2"/>
      <c r="G85" s="2"/>
      <c r="H85" s="2" t="s">
        <v>78</v>
      </c>
      <c r="I85" s="2">
        <v>2.35</v>
      </c>
      <c r="J85" s="2">
        <v>1</v>
      </c>
      <c r="K85" s="2"/>
      <c r="L85" s="2">
        <f>IF(I85&gt;$B$5,I85-$B$5,0)</f>
        <v>0.35000000000000009</v>
      </c>
      <c r="M85" s="9">
        <f>J85*L85</f>
        <v>0.35000000000000009</v>
      </c>
    </row>
    <row r="86" spans="5:13">
      <c r="E86" s="7"/>
      <c r="F86" s="2"/>
      <c r="G86" s="2"/>
      <c r="H86" s="2" t="s">
        <v>71</v>
      </c>
      <c r="I86" s="2">
        <v>4.6500000000000004</v>
      </c>
      <c r="J86" s="2">
        <v>2</v>
      </c>
      <c r="K86" s="2"/>
      <c r="L86" s="2">
        <f>IF(I86&gt;$B$5,I86-$B$5,0)</f>
        <v>2.6500000000000004</v>
      </c>
      <c r="M86" s="9">
        <f>J86*L86</f>
        <v>5.3000000000000007</v>
      </c>
    </row>
    <row r="87" spans="5:13">
      <c r="E87" s="7"/>
      <c r="F87" s="2"/>
      <c r="G87" s="2"/>
      <c r="H87" s="2"/>
      <c r="I87" s="2"/>
      <c r="J87" s="2"/>
      <c r="K87" s="2"/>
      <c r="L87" s="2" t="s">
        <v>13</v>
      </c>
      <c r="M87" s="9">
        <f>SUM(M84:M86)</f>
        <v>7.8900000000000006</v>
      </c>
    </row>
    <row r="88" spans="5:13">
      <c r="E88" s="7"/>
      <c r="F88" s="2"/>
      <c r="G88" s="2"/>
      <c r="H88" s="2"/>
      <c r="I88" s="2"/>
      <c r="J88" s="2"/>
      <c r="K88" s="2"/>
      <c r="L88" s="2"/>
      <c r="M88" s="9"/>
    </row>
    <row r="90" spans="5:13" ht="30">
      <c r="E90" s="13" t="s">
        <v>81</v>
      </c>
      <c r="F90" s="14"/>
      <c r="G90" s="2"/>
      <c r="H90" s="2" t="s">
        <v>1</v>
      </c>
      <c r="I90" s="2" t="s">
        <v>2</v>
      </c>
      <c r="J90" s="2" t="s">
        <v>3</v>
      </c>
      <c r="K90" s="2"/>
      <c r="L90" s="3" t="s">
        <v>11</v>
      </c>
      <c r="M90" s="8" t="s">
        <v>12</v>
      </c>
    </row>
    <row r="91" spans="5:13">
      <c r="E91" s="7"/>
      <c r="F91" s="2"/>
      <c r="G91" s="2"/>
      <c r="H91" s="2" t="s">
        <v>0</v>
      </c>
      <c r="I91" s="2">
        <v>3.12</v>
      </c>
      <c r="J91" s="2">
        <v>1</v>
      </c>
      <c r="K91" s="2"/>
      <c r="L91" s="2">
        <f>IF(I91&gt;$B$5,I91-$B$5,0)</f>
        <v>1.1200000000000001</v>
      </c>
      <c r="M91" s="9">
        <f>J91*L91</f>
        <v>1.1200000000000001</v>
      </c>
    </row>
    <row r="92" spans="5:13">
      <c r="E92" s="7"/>
      <c r="F92" s="2"/>
      <c r="G92" s="2"/>
      <c r="H92" s="2" t="s">
        <v>78</v>
      </c>
      <c r="I92" s="2">
        <v>2.35</v>
      </c>
      <c r="J92" s="2">
        <v>1</v>
      </c>
      <c r="K92" s="2"/>
      <c r="L92" s="2">
        <f>IF(I92&gt;$B$5,I92-$B$5,0)</f>
        <v>0.35000000000000009</v>
      </c>
      <c r="M92" s="9">
        <f>J92*L92</f>
        <v>0.35000000000000009</v>
      </c>
    </row>
    <row r="93" spans="5:13">
      <c r="E93" s="7"/>
      <c r="F93" s="2"/>
      <c r="G93" s="2"/>
      <c r="H93" s="2"/>
      <c r="I93" s="2"/>
      <c r="J93" s="2"/>
      <c r="K93" s="2"/>
      <c r="L93" s="2"/>
      <c r="M93" s="9">
        <f>J93*L93</f>
        <v>0</v>
      </c>
    </row>
    <row r="94" spans="5:13">
      <c r="E94" s="7"/>
      <c r="F94" s="2"/>
      <c r="G94" s="2"/>
      <c r="H94" s="2"/>
      <c r="I94" s="2"/>
      <c r="J94" s="2"/>
      <c r="K94" s="2"/>
      <c r="L94" s="2" t="s">
        <v>13</v>
      </c>
      <c r="M94" s="9">
        <f>SUM(M91:M93)</f>
        <v>1.4700000000000002</v>
      </c>
    </row>
    <row r="95" spans="5:13">
      <c r="E95" s="7"/>
      <c r="F95" s="2"/>
      <c r="G95" s="2"/>
      <c r="H95" s="2"/>
      <c r="I95" s="2"/>
      <c r="J95" s="2"/>
      <c r="K95" s="2"/>
      <c r="L95" s="2"/>
      <c r="M95" s="9"/>
    </row>
    <row r="97" spans="5:13" ht="30">
      <c r="E97" s="13" t="s">
        <v>82</v>
      </c>
      <c r="F97" s="14"/>
      <c r="G97" s="2"/>
      <c r="H97" s="2" t="s">
        <v>1</v>
      </c>
      <c r="I97" s="2" t="s">
        <v>2</v>
      </c>
      <c r="J97" s="2" t="s">
        <v>3</v>
      </c>
      <c r="K97" s="2"/>
      <c r="L97" s="3" t="s">
        <v>11</v>
      </c>
      <c r="M97" s="8" t="s">
        <v>12</v>
      </c>
    </row>
    <row r="98" spans="5:13">
      <c r="E98" s="7"/>
      <c r="F98" s="2"/>
      <c r="G98" s="2"/>
      <c r="H98" s="2" t="s">
        <v>0</v>
      </c>
      <c r="I98" s="2">
        <v>3.12</v>
      </c>
      <c r="J98" s="2">
        <v>1</v>
      </c>
      <c r="K98" s="2"/>
      <c r="L98" s="2">
        <f>IF(I98&gt;$B$5,I98-$B$5,0)</f>
        <v>1.1200000000000001</v>
      </c>
      <c r="M98" s="9">
        <f>J98*L98</f>
        <v>1.1200000000000001</v>
      </c>
    </row>
    <row r="99" spans="5:13">
      <c r="E99" s="7"/>
      <c r="F99" s="2"/>
      <c r="G99" s="2"/>
      <c r="H99" s="2" t="s">
        <v>71</v>
      </c>
      <c r="I99" s="2">
        <v>4.6500000000000004</v>
      </c>
      <c r="J99" s="2">
        <v>1</v>
      </c>
      <c r="K99" s="2"/>
      <c r="L99" s="2">
        <f>IF(I99&gt;$B$5,I99-$B$5,0)</f>
        <v>2.6500000000000004</v>
      </c>
      <c r="M99" s="9">
        <f>J99*L99</f>
        <v>2.6500000000000004</v>
      </c>
    </row>
    <row r="100" spans="5:13">
      <c r="E100" s="7"/>
      <c r="F100" s="2"/>
      <c r="G100" s="2"/>
      <c r="H100" s="2"/>
      <c r="I100" s="2"/>
      <c r="J100" s="2"/>
      <c r="K100" s="2"/>
      <c r="L100" s="2"/>
      <c r="M100" s="9">
        <f>J100*L100</f>
        <v>0</v>
      </c>
    </row>
    <row r="101" spans="5:13">
      <c r="E101" s="7"/>
      <c r="F101" s="2"/>
      <c r="G101" s="2"/>
      <c r="H101" s="2"/>
      <c r="I101" s="2"/>
      <c r="J101" s="2"/>
      <c r="K101" s="2"/>
      <c r="L101" s="2" t="s">
        <v>13</v>
      </c>
      <c r="M101" s="9">
        <f>SUM(M98:M100)</f>
        <v>3.7700000000000005</v>
      </c>
    </row>
    <row r="102" spans="5:13">
      <c r="E102" s="7"/>
      <c r="F102" s="2"/>
      <c r="G102" s="2"/>
      <c r="H102" s="2"/>
      <c r="I102" s="2"/>
      <c r="J102" s="2"/>
      <c r="K102" s="2"/>
      <c r="L102" s="2"/>
      <c r="M102" s="9"/>
    </row>
    <row r="104" spans="5:13" ht="30">
      <c r="E104" s="13" t="s">
        <v>83</v>
      </c>
      <c r="F104" s="14"/>
      <c r="G104" s="2"/>
      <c r="H104" s="2" t="s">
        <v>1</v>
      </c>
      <c r="I104" s="2" t="s">
        <v>2</v>
      </c>
      <c r="J104" s="2" t="s">
        <v>3</v>
      </c>
      <c r="K104" s="2"/>
      <c r="L104" s="3" t="s">
        <v>11</v>
      </c>
      <c r="M104" s="8" t="s">
        <v>12</v>
      </c>
    </row>
    <row r="105" spans="5:13">
      <c r="E105" s="7"/>
      <c r="F105" s="2"/>
      <c r="G105" s="2"/>
      <c r="H105" s="2" t="s">
        <v>0</v>
      </c>
      <c r="I105" s="2">
        <v>3.12</v>
      </c>
      <c r="J105" s="2">
        <v>1</v>
      </c>
      <c r="K105" s="2"/>
      <c r="L105" s="2">
        <f>IF(I105&gt;$B$5,I105-$B$5,0)</f>
        <v>1.1200000000000001</v>
      </c>
      <c r="M105" s="9">
        <f>J105*L105</f>
        <v>1.1200000000000001</v>
      </c>
    </row>
    <row r="106" spans="5:13">
      <c r="E106" s="7"/>
      <c r="F106" s="2"/>
      <c r="G106" s="2"/>
      <c r="H106" s="2" t="s">
        <v>98</v>
      </c>
      <c r="I106" s="2">
        <v>3.1</v>
      </c>
      <c r="J106" s="2">
        <v>2</v>
      </c>
      <c r="K106" s="2"/>
      <c r="L106" s="2">
        <f>IF(I106&gt;$B$5,I106-$B$5,0)</f>
        <v>1.1000000000000001</v>
      </c>
      <c r="M106" s="9">
        <f>J106*L106</f>
        <v>2.2000000000000002</v>
      </c>
    </row>
    <row r="107" spans="5:13">
      <c r="E107" s="7"/>
      <c r="F107" s="2"/>
      <c r="G107" s="2"/>
      <c r="H107" s="2" t="s">
        <v>71</v>
      </c>
      <c r="I107" s="2">
        <v>4.6500000000000004</v>
      </c>
      <c r="J107" s="2">
        <v>1</v>
      </c>
      <c r="K107" s="2"/>
      <c r="L107" s="2">
        <f>IF(I107&gt;$B$5,I107-$B$5,0)</f>
        <v>2.6500000000000004</v>
      </c>
      <c r="M107" s="9">
        <f>J107*L107</f>
        <v>2.6500000000000004</v>
      </c>
    </row>
    <row r="108" spans="5:13">
      <c r="E108" s="7"/>
      <c r="F108" s="2"/>
      <c r="G108" s="2"/>
      <c r="H108" s="2"/>
      <c r="I108" s="2"/>
      <c r="J108" s="2"/>
      <c r="K108" s="2"/>
      <c r="L108" s="2" t="s">
        <v>13</v>
      </c>
      <c r="M108" s="9">
        <f>SUM(M105:M107)</f>
        <v>5.9700000000000006</v>
      </c>
    </row>
    <row r="109" spans="5:13">
      <c r="E109" s="7"/>
      <c r="F109" s="2"/>
      <c r="G109" s="2"/>
      <c r="H109" s="2"/>
      <c r="I109" s="2"/>
      <c r="J109" s="2"/>
      <c r="K109" s="2"/>
      <c r="L109" s="2"/>
      <c r="M109" s="9"/>
    </row>
    <row r="111" spans="5:13" ht="30">
      <c r="E111" s="13" t="s">
        <v>84</v>
      </c>
      <c r="F111" s="14"/>
      <c r="G111" s="2"/>
      <c r="H111" s="2" t="s">
        <v>1</v>
      </c>
      <c r="I111" s="2" t="s">
        <v>2</v>
      </c>
      <c r="J111" s="2" t="s">
        <v>3</v>
      </c>
      <c r="K111" s="2"/>
      <c r="L111" s="3" t="s">
        <v>11</v>
      </c>
      <c r="M111" s="8" t="s">
        <v>12</v>
      </c>
    </row>
    <row r="112" spans="5:13">
      <c r="E112" s="7"/>
      <c r="F112" s="2"/>
      <c r="G112" s="2"/>
      <c r="H112" s="2" t="s">
        <v>71</v>
      </c>
      <c r="I112" s="2">
        <v>4.6500000000000004</v>
      </c>
      <c r="J112" s="2">
        <v>5</v>
      </c>
      <c r="K112" s="2"/>
      <c r="L112" s="2">
        <f>IF(I112&gt;$B$5,I112-$B$5,0)</f>
        <v>2.6500000000000004</v>
      </c>
      <c r="M112" s="9">
        <f>J112*L112</f>
        <v>13.250000000000002</v>
      </c>
    </row>
    <row r="113" spans="5:13">
      <c r="E113" s="7"/>
      <c r="F113" s="2"/>
      <c r="G113" s="2"/>
      <c r="H113" s="2" t="s">
        <v>74</v>
      </c>
      <c r="I113" s="2">
        <v>2.82</v>
      </c>
      <c r="J113" s="2">
        <v>2</v>
      </c>
      <c r="K113" s="2"/>
      <c r="L113" s="2">
        <f>IF(I113&gt;$B$5,I113-$B$5,0)</f>
        <v>0.81999999999999984</v>
      </c>
      <c r="M113" s="9">
        <f>J113*L113</f>
        <v>1.6399999999999997</v>
      </c>
    </row>
    <row r="114" spans="5:13">
      <c r="E114" s="7"/>
      <c r="F114" s="2"/>
      <c r="G114" s="2"/>
      <c r="H114" s="2" t="s">
        <v>0</v>
      </c>
      <c r="I114" s="2">
        <v>3.12</v>
      </c>
      <c r="J114" s="2">
        <v>5</v>
      </c>
      <c r="K114" s="2"/>
      <c r="L114" s="2">
        <f>IF(I114&gt;$B$5,I114-$B$5,0)</f>
        <v>1.1200000000000001</v>
      </c>
      <c r="M114" s="9">
        <f>J114*L114</f>
        <v>5.6000000000000005</v>
      </c>
    </row>
    <row r="115" spans="5:13">
      <c r="E115" s="7"/>
      <c r="F115" s="2"/>
      <c r="G115" s="2"/>
      <c r="H115" s="2" t="s">
        <v>99</v>
      </c>
      <c r="I115" s="2">
        <v>4.38</v>
      </c>
      <c r="J115" s="2">
        <v>1</v>
      </c>
      <c r="K115" s="2"/>
      <c r="L115" s="2">
        <f>IF(I115&gt;$B$5,I115-$B$5,0)</f>
        <v>2.38</v>
      </c>
      <c r="M115" s="9">
        <f>J115*L115</f>
        <v>2.38</v>
      </c>
    </row>
    <row r="116" spans="5:13">
      <c r="E116" s="7"/>
      <c r="F116" s="2"/>
      <c r="G116" s="2"/>
      <c r="H116" s="2"/>
      <c r="I116" s="2"/>
      <c r="J116" s="2"/>
      <c r="K116" s="2"/>
      <c r="L116" s="2" t="s">
        <v>13</v>
      </c>
      <c r="M116" s="9">
        <f>SUM(M112:M115)</f>
        <v>22.87</v>
      </c>
    </row>
    <row r="117" spans="5:13">
      <c r="E117" s="7"/>
      <c r="F117" s="2"/>
      <c r="G117" s="2"/>
      <c r="H117" s="2"/>
      <c r="I117" s="2"/>
      <c r="J117" s="2"/>
      <c r="K117" s="2"/>
      <c r="L117" s="2"/>
      <c r="M117" s="9"/>
    </row>
    <row r="119" spans="5:13" ht="30">
      <c r="E119" s="13" t="s">
        <v>85</v>
      </c>
      <c r="F119" s="14"/>
      <c r="G119" s="2"/>
      <c r="H119" s="2" t="s">
        <v>1</v>
      </c>
      <c r="I119" s="2" t="s">
        <v>2</v>
      </c>
      <c r="J119" s="2" t="s">
        <v>3</v>
      </c>
      <c r="K119" s="2"/>
      <c r="L119" s="3" t="s">
        <v>11</v>
      </c>
      <c r="M119" s="8" t="s">
        <v>12</v>
      </c>
    </row>
    <row r="120" spans="5:13">
      <c r="E120" s="7"/>
      <c r="F120" s="2"/>
      <c r="G120" s="2"/>
      <c r="H120" s="2" t="s">
        <v>71</v>
      </c>
      <c r="I120" s="2">
        <v>4.6500000000000004</v>
      </c>
      <c r="J120" s="2">
        <v>4</v>
      </c>
      <c r="K120" s="2"/>
      <c r="L120" s="2">
        <f>IF(I120&gt;$B$5,I120-$B$5,0)</f>
        <v>2.6500000000000004</v>
      </c>
      <c r="M120" s="9">
        <f>J120*L120</f>
        <v>10.600000000000001</v>
      </c>
    </row>
    <row r="121" spans="5:13">
      <c r="E121" s="7"/>
      <c r="F121" s="2"/>
      <c r="G121" s="2"/>
      <c r="H121" s="2" t="s">
        <v>99</v>
      </c>
      <c r="I121" s="2">
        <v>4.38</v>
      </c>
      <c r="J121" s="2">
        <v>1</v>
      </c>
      <c r="K121" s="2"/>
      <c r="L121" s="2">
        <f>IF(I121&gt;$B$5,I121-$B$5,0)</f>
        <v>2.38</v>
      </c>
      <c r="M121" s="9">
        <f>J121*L121</f>
        <v>2.38</v>
      </c>
    </row>
    <row r="122" spans="5:13">
      <c r="E122" s="7"/>
      <c r="F122" s="2"/>
      <c r="G122" s="2"/>
      <c r="H122" s="2" t="s">
        <v>67</v>
      </c>
      <c r="I122" s="2">
        <v>19.02</v>
      </c>
      <c r="J122" s="2">
        <v>1</v>
      </c>
      <c r="K122" s="2"/>
      <c r="L122" s="2">
        <f>IF(I122&gt;$B$5,I122-$B$5,0)</f>
        <v>17.02</v>
      </c>
      <c r="M122" s="9">
        <f>J122*L122</f>
        <v>17.02</v>
      </c>
    </row>
    <row r="123" spans="5:13">
      <c r="E123" s="7"/>
      <c r="F123" s="2"/>
      <c r="G123" s="2"/>
      <c r="H123" s="2" t="s">
        <v>0</v>
      </c>
      <c r="I123" s="2">
        <v>3.12</v>
      </c>
      <c r="J123" s="2">
        <v>4</v>
      </c>
      <c r="K123" s="2"/>
      <c r="L123" s="2">
        <f>IF(I123&gt;$B$5,I123-$B$5,0)</f>
        <v>1.1200000000000001</v>
      </c>
      <c r="M123" s="9">
        <f>J123*L123</f>
        <v>4.4800000000000004</v>
      </c>
    </row>
    <row r="124" spans="5:13">
      <c r="E124" s="7"/>
      <c r="F124" s="2"/>
      <c r="G124" s="2"/>
      <c r="H124" s="2"/>
      <c r="I124" s="2"/>
      <c r="J124" s="2"/>
      <c r="K124" s="2"/>
      <c r="L124" s="2" t="s">
        <v>13</v>
      </c>
      <c r="M124" s="9">
        <f>SUM(M120:M123)</f>
        <v>34.480000000000004</v>
      </c>
    </row>
    <row r="125" spans="5:13">
      <c r="E125" s="7"/>
      <c r="F125" s="2"/>
      <c r="G125" s="2"/>
      <c r="H125" s="2"/>
      <c r="I125" s="2"/>
      <c r="J125" s="2"/>
      <c r="K125" s="2"/>
      <c r="L125" s="2"/>
      <c r="M125" s="9"/>
    </row>
    <row r="127" spans="5:13" ht="30">
      <c r="E127" s="13" t="s">
        <v>86</v>
      </c>
      <c r="F127" s="14"/>
      <c r="G127" s="2"/>
      <c r="H127" s="2" t="s">
        <v>1</v>
      </c>
      <c r="I127" s="2" t="s">
        <v>2</v>
      </c>
      <c r="J127" s="2" t="s">
        <v>3</v>
      </c>
      <c r="K127" s="2"/>
      <c r="L127" s="3" t="s">
        <v>11</v>
      </c>
      <c r="M127" s="8" t="s">
        <v>12</v>
      </c>
    </row>
    <row r="128" spans="5:13">
      <c r="E128" s="7"/>
      <c r="F128" s="2"/>
      <c r="G128" s="2"/>
      <c r="H128" s="2" t="s">
        <v>71</v>
      </c>
      <c r="I128" s="2">
        <v>4.6500000000000004</v>
      </c>
      <c r="J128" s="2">
        <v>1</v>
      </c>
      <c r="K128" s="2"/>
      <c r="L128" s="2">
        <f>IF(I128&gt;$B$5,I128-$B$5,0)</f>
        <v>2.6500000000000004</v>
      </c>
      <c r="M128" s="9">
        <f>J128*L128</f>
        <v>2.6500000000000004</v>
      </c>
    </row>
    <row r="129" spans="5:13">
      <c r="E129" s="7"/>
      <c r="F129" s="2"/>
      <c r="G129" s="2"/>
      <c r="H129" s="2"/>
      <c r="I129" s="2"/>
      <c r="J129" s="2"/>
      <c r="K129" s="2"/>
      <c r="L129" s="2"/>
      <c r="M129" s="9">
        <f>J129*L129</f>
        <v>0</v>
      </c>
    </row>
    <row r="130" spans="5:13">
      <c r="E130" s="7"/>
      <c r="F130" s="2"/>
      <c r="G130" s="2"/>
      <c r="H130" s="2"/>
      <c r="I130" s="2"/>
      <c r="J130" s="2"/>
      <c r="K130" s="2"/>
      <c r="L130" s="2"/>
      <c r="M130" s="9">
        <f>J130*L130</f>
        <v>0</v>
      </c>
    </row>
    <row r="131" spans="5:13">
      <c r="E131" s="7"/>
      <c r="F131" s="2"/>
      <c r="G131" s="2"/>
      <c r="H131" s="2"/>
      <c r="I131" s="2"/>
      <c r="J131" s="2"/>
      <c r="K131" s="2"/>
      <c r="L131" s="2" t="s">
        <v>13</v>
      </c>
      <c r="M131" s="9">
        <f>SUM(M128:M130)</f>
        <v>2.6500000000000004</v>
      </c>
    </row>
    <row r="132" spans="5:13">
      <c r="E132" s="7"/>
      <c r="F132" s="2"/>
      <c r="G132" s="2"/>
      <c r="H132" s="2"/>
      <c r="I132" s="2"/>
      <c r="J132" s="2"/>
      <c r="K132" s="2"/>
      <c r="L132" s="2"/>
      <c r="M132" s="9"/>
    </row>
    <row r="134" spans="5:13" ht="30">
      <c r="E134" s="13" t="s">
        <v>87</v>
      </c>
      <c r="F134" s="14"/>
      <c r="G134" s="2"/>
      <c r="H134" s="2" t="s">
        <v>1</v>
      </c>
      <c r="I134" s="2" t="s">
        <v>2</v>
      </c>
      <c r="J134" s="2" t="s">
        <v>3</v>
      </c>
      <c r="K134" s="2"/>
      <c r="L134" s="3" t="s">
        <v>11</v>
      </c>
      <c r="M134" s="8" t="s">
        <v>12</v>
      </c>
    </row>
    <row r="135" spans="5:13">
      <c r="E135" s="7"/>
      <c r="F135" s="2"/>
      <c r="G135" s="2"/>
      <c r="H135" s="2" t="s">
        <v>71</v>
      </c>
      <c r="I135" s="2">
        <v>4.6500000000000004</v>
      </c>
      <c r="J135" s="2">
        <v>3</v>
      </c>
      <c r="K135" s="2"/>
      <c r="L135" s="2">
        <f>IF(I135&gt;$B$5,I135-$B$5,0)</f>
        <v>2.6500000000000004</v>
      </c>
      <c r="M135" s="9">
        <f>J135*L135</f>
        <v>7.9500000000000011</v>
      </c>
    </row>
    <row r="136" spans="5:13">
      <c r="E136" s="7"/>
      <c r="F136" s="2"/>
      <c r="G136" s="2"/>
      <c r="H136" s="2" t="s">
        <v>98</v>
      </c>
      <c r="I136" s="2">
        <v>3.1</v>
      </c>
      <c r="J136" s="2">
        <v>2</v>
      </c>
      <c r="K136" s="2"/>
      <c r="L136" s="2">
        <f>IF(I136&gt;$B$5,I136-$B$5,0)</f>
        <v>1.1000000000000001</v>
      </c>
      <c r="M136" s="9">
        <f>J136*L136</f>
        <v>2.2000000000000002</v>
      </c>
    </row>
    <row r="137" spans="5:13">
      <c r="E137" s="7"/>
      <c r="F137" s="2"/>
      <c r="G137" s="2"/>
      <c r="H137" s="2"/>
      <c r="I137" s="2"/>
      <c r="J137" s="2"/>
      <c r="K137" s="2"/>
      <c r="L137" s="2"/>
      <c r="M137" s="9">
        <f>J137*L137</f>
        <v>0</v>
      </c>
    </row>
    <row r="138" spans="5:13">
      <c r="E138" s="7"/>
      <c r="F138" s="2"/>
      <c r="G138" s="2"/>
      <c r="H138" s="2"/>
      <c r="I138" s="2"/>
      <c r="J138" s="2"/>
      <c r="K138" s="2"/>
      <c r="L138" s="2" t="s">
        <v>13</v>
      </c>
      <c r="M138" s="9">
        <f>SUM(M135:M137)</f>
        <v>10.150000000000002</v>
      </c>
    </row>
    <row r="139" spans="5:13">
      <c r="E139" s="7"/>
      <c r="F139" s="2"/>
      <c r="G139" s="2"/>
      <c r="H139" s="2"/>
      <c r="I139" s="2"/>
      <c r="J139" s="2"/>
      <c r="K139" s="2"/>
      <c r="L139" s="2"/>
      <c r="M139" s="9"/>
    </row>
    <row r="141" spans="5:13" ht="30">
      <c r="E141" s="13" t="s">
        <v>88</v>
      </c>
      <c r="F141" s="14"/>
      <c r="G141" s="2"/>
      <c r="H141" s="2" t="s">
        <v>1</v>
      </c>
      <c r="I141" s="2" t="s">
        <v>2</v>
      </c>
      <c r="J141" s="2" t="s">
        <v>3</v>
      </c>
      <c r="K141" s="2"/>
      <c r="L141" s="3" t="s">
        <v>11</v>
      </c>
      <c r="M141" s="8" t="s">
        <v>12</v>
      </c>
    </row>
    <row r="142" spans="5:13">
      <c r="E142" s="7"/>
      <c r="F142" s="2"/>
      <c r="G142" s="2"/>
      <c r="H142" s="2" t="s">
        <v>71</v>
      </c>
      <c r="I142" s="2">
        <v>4.6500000000000004</v>
      </c>
      <c r="J142" s="2">
        <v>4</v>
      </c>
      <c r="K142" s="2"/>
      <c r="L142" s="2">
        <f>IF(I142&gt;$B$5,I142-$B$5,0)</f>
        <v>2.6500000000000004</v>
      </c>
      <c r="M142" s="9">
        <f>J142*L142</f>
        <v>10.600000000000001</v>
      </c>
    </row>
    <row r="143" spans="5:13">
      <c r="E143" s="7"/>
      <c r="F143" s="2"/>
      <c r="G143" s="2"/>
      <c r="H143" s="2" t="s">
        <v>98</v>
      </c>
      <c r="I143" s="2">
        <v>3.1</v>
      </c>
      <c r="J143" s="2">
        <v>2</v>
      </c>
      <c r="K143" s="2"/>
      <c r="L143" s="2">
        <f>IF(I143&gt;$B$5,I143-$B$5,0)</f>
        <v>1.1000000000000001</v>
      </c>
      <c r="M143" s="9">
        <f>J143*L143</f>
        <v>2.2000000000000002</v>
      </c>
    </row>
    <row r="144" spans="5:13">
      <c r="E144" s="7"/>
      <c r="F144" s="2"/>
      <c r="G144" s="2"/>
      <c r="H144" s="2"/>
      <c r="I144" s="2"/>
      <c r="J144" s="2"/>
      <c r="K144" s="2"/>
      <c r="L144" s="2"/>
      <c r="M144" s="9">
        <f>J144*L144</f>
        <v>0</v>
      </c>
    </row>
    <row r="145" spans="5:13">
      <c r="E145" s="7"/>
      <c r="F145" s="2"/>
      <c r="G145" s="2"/>
      <c r="H145" s="2"/>
      <c r="I145" s="2"/>
      <c r="J145" s="2"/>
      <c r="K145" s="2"/>
      <c r="L145" s="2" t="s">
        <v>13</v>
      </c>
      <c r="M145" s="9">
        <f>SUM(M142:M144)</f>
        <v>12.8</v>
      </c>
    </row>
    <row r="146" spans="5:13">
      <c r="E146" s="7"/>
      <c r="F146" s="2"/>
      <c r="G146" s="2"/>
      <c r="H146" s="2"/>
      <c r="I146" s="2"/>
      <c r="J146" s="2"/>
      <c r="K146" s="2"/>
      <c r="L146" s="2"/>
      <c r="M146" s="9"/>
    </row>
    <row r="148" spans="5:13" ht="30">
      <c r="E148" s="13" t="s">
        <v>89</v>
      </c>
      <c r="F148" s="14"/>
      <c r="G148" s="2"/>
      <c r="H148" s="2" t="s">
        <v>1</v>
      </c>
      <c r="I148" s="2" t="s">
        <v>2</v>
      </c>
      <c r="J148" s="2" t="s">
        <v>3</v>
      </c>
      <c r="K148" s="2"/>
      <c r="L148" s="3" t="s">
        <v>11</v>
      </c>
      <c r="M148" s="8" t="s">
        <v>12</v>
      </c>
    </row>
    <row r="149" spans="5:13">
      <c r="E149" s="7"/>
      <c r="F149" s="2"/>
      <c r="G149" s="2"/>
      <c r="H149" s="2" t="s">
        <v>71</v>
      </c>
      <c r="I149" s="2">
        <v>4.6500000000000004</v>
      </c>
      <c r="J149" s="2">
        <v>3</v>
      </c>
      <c r="K149" s="2"/>
      <c r="L149" s="2">
        <f>IF(I149&gt;$B$5,I149-$B$5,0)</f>
        <v>2.6500000000000004</v>
      </c>
      <c r="M149" s="9">
        <f>J149*L149</f>
        <v>7.9500000000000011</v>
      </c>
    </row>
    <row r="150" spans="5:13">
      <c r="E150" s="7"/>
      <c r="F150" s="2"/>
      <c r="G150" s="2"/>
      <c r="H150" s="2"/>
      <c r="I150" s="2"/>
      <c r="J150" s="2"/>
      <c r="K150" s="2"/>
      <c r="L150" s="2"/>
      <c r="M150" s="9">
        <f>J150*L150</f>
        <v>0</v>
      </c>
    </row>
    <row r="151" spans="5:13">
      <c r="E151" s="7"/>
      <c r="F151" s="2"/>
      <c r="G151" s="2"/>
      <c r="H151" s="2"/>
      <c r="I151" s="2"/>
      <c r="J151" s="2"/>
      <c r="K151" s="2"/>
      <c r="L151" s="2"/>
      <c r="M151" s="9">
        <f>J151*L151</f>
        <v>0</v>
      </c>
    </row>
    <row r="152" spans="5:13">
      <c r="E152" s="7"/>
      <c r="F152" s="2"/>
      <c r="G152" s="2"/>
      <c r="H152" s="2"/>
      <c r="I152" s="2"/>
      <c r="J152" s="2"/>
      <c r="K152" s="2"/>
      <c r="L152" s="2" t="s">
        <v>13</v>
      </c>
      <c r="M152" s="9">
        <f>SUM(M149:M151)</f>
        <v>7.9500000000000011</v>
      </c>
    </row>
    <row r="153" spans="5:13">
      <c r="E153" s="7"/>
      <c r="F153" s="2"/>
      <c r="G153" s="2"/>
      <c r="H153" s="2"/>
      <c r="I153" s="2"/>
      <c r="J153" s="2"/>
      <c r="K153" s="2"/>
      <c r="L153" s="2"/>
      <c r="M153" s="9"/>
    </row>
    <row r="155" spans="5:13" ht="30">
      <c r="E155" s="13" t="s">
        <v>90</v>
      </c>
      <c r="F155" s="14"/>
      <c r="G155" s="2"/>
      <c r="H155" s="2" t="s">
        <v>1</v>
      </c>
      <c r="I155" s="2" t="s">
        <v>2</v>
      </c>
      <c r="J155" s="2" t="s">
        <v>3</v>
      </c>
      <c r="K155" s="2"/>
      <c r="L155" s="3" t="s">
        <v>11</v>
      </c>
      <c r="M155" s="8" t="s">
        <v>12</v>
      </c>
    </row>
    <row r="156" spans="5:13">
      <c r="E156" s="7"/>
      <c r="F156" s="2"/>
      <c r="G156" s="2"/>
      <c r="H156" s="2" t="s">
        <v>71</v>
      </c>
      <c r="I156" s="2">
        <v>4.6500000000000004</v>
      </c>
      <c r="J156" s="2">
        <v>1</v>
      </c>
      <c r="K156" s="2"/>
      <c r="L156" s="2">
        <f>IF(I156&gt;$B$5,I156-$B$5,0)</f>
        <v>2.6500000000000004</v>
      </c>
      <c r="M156" s="9">
        <f>J156*L156</f>
        <v>2.6500000000000004</v>
      </c>
    </row>
    <row r="157" spans="5:13">
      <c r="E157" s="7"/>
      <c r="F157" s="2"/>
      <c r="G157" s="2"/>
      <c r="H157" s="2"/>
      <c r="I157" s="2"/>
      <c r="J157" s="2"/>
      <c r="K157" s="2"/>
      <c r="L157" s="2"/>
      <c r="M157" s="9">
        <f>J157*L157</f>
        <v>0</v>
      </c>
    </row>
    <row r="158" spans="5:13">
      <c r="E158" s="7"/>
      <c r="F158" s="2"/>
      <c r="G158" s="2"/>
      <c r="H158" s="2"/>
      <c r="I158" s="2"/>
      <c r="J158" s="2"/>
      <c r="K158" s="2"/>
      <c r="L158" s="2"/>
      <c r="M158" s="9">
        <f>J158*L158</f>
        <v>0</v>
      </c>
    </row>
    <row r="159" spans="5:13">
      <c r="E159" s="7"/>
      <c r="F159" s="2"/>
      <c r="G159" s="2"/>
      <c r="H159" s="2"/>
      <c r="I159" s="2"/>
      <c r="J159" s="2"/>
      <c r="K159" s="2"/>
      <c r="L159" s="2" t="s">
        <v>13</v>
      </c>
      <c r="M159" s="9">
        <f>SUM(M156:M158)</f>
        <v>2.6500000000000004</v>
      </c>
    </row>
    <row r="160" spans="5:13">
      <c r="E160" s="7"/>
      <c r="F160" s="2"/>
      <c r="G160" s="2"/>
      <c r="H160" s="2"/>
      <c r="I160" s="2"/>
      <c r="J160" s="2"/>
      <c r="K160" s="2"/>
      <c r="L160" s="2"/>
      <c r="M160" s="9"/>
    </row>
    <row r="162" spans="5:13" ht="30">
      <c r="E162" s="13" t="s">
        <v>91</v>
      </c>
      <c r="F162" s="14"/>
      <c r="G162" s="2"/>
      <c r="H162" s="2" t="s">
        <v>1</v>
      </c>
      <c r="I162" s="2" t="s">
        <v>2</v>
      </c>
      <c r="J162" s="2" t="s">
        <v>3</v>
      </c>
      <c r="K162" s="2"/>
      <c r="L162" s="3" t="s">
        <v>11</v>
      </c>
      <c r="M162" s="8" t="s">
        <v>12</v>
      </c>
    </row>
    <row r="163" spans="5:13">
      <c r="E163" s="7"/>
      <c r="F163" s="2"/>
      <c r="G163" s="2"/>
      <c r="H163" s="2" t="s">
        <v>71</v>
      </c>
      <c r="I163" s="2">
        <v>4.6500000000000004</v>
      </c>
      <c r="J163" s="2">
        <v>1</v>
      </c>
      <c r="K163" s="2"/>
      <c r="L163" s="2">
        <f>IF(I163&gt;$B$5,I163-$B$5,0)</f>
        <v>2.6500000000000004</v>
      </c>
      <c r="M163" s="9">
        <f>J163*L163</f>
        <v>2.6500000000000004</v>
      </c>
    </row>
    <row r="164" spans="5:13">
      <c r="E164" s="7"/>
      <c r="F164" s="2"/>
      <c r="G164" s="2"/>
      <c r="H164" s="2" t="s">
        <v>74</v>
      </c>
      <c r="I164" s="2">
        <v>2.82</v>
      </c>
      <c r="J164" s="2">
        <v>2</v>
      </c>
      <c r="K164" s="2"/>
      <c r="L164" s="2">
        <f>IF(I164&gt;$B$5,I164-$B$5,0)</f>
        <v>0.81999999999999984</v>
      </c>
      <c r="M164" s="9">
        <f>J164*L164</f>
        <v>1.6399999999999997</v>
      </c>
    </row>
    <row r="165" spans="5:13">
      <c r="E165" s="7"/>
      <c r="F165" s="2"/>
      <c r="G165" s="2"/>
      <c r="H165" s="2" t="s">
        <v>0</v>
      </c>
      <c r="I165" s="2">
        <v>3.12</v>
      </c>
      <c r="J165" s="2">
        <v>1</v>
      </c>
      <c r="K165" s="2"/>
      <c r="L165" s="2">
        <f>IF(I165&gt;$B$5,I165-$B$5,0)</f>
        <v>1.1200000000000001</v>
      </c>
      <c r="M165" s="9">
        <f>J165*L165</f>
        <v>1.1200000000000001</v>
      </c>
    </row>
    <row r="166" spans="5:13">
      <c r="E166" s="7"/>
      <c r="F166" s="2"/>
      <c r="G166" s="2"/>
      <c r="H166" s="2"/>
      <c r="I166" s="2"/>
      <c r="J166" s="2"/>
      <c r="K166" s="2"/>
      <c r="L166" s="2" t="s">
        <v>13</v>
      </c>
      <c r="M166" s="9">
        <f>SUM(M163:M165)</f>
        <v>5.41</v>
      </c>
    </row>
    <row r="167" spans="5:13">
      <c r="E167" s="7"/>
      <c r="F167" s="2"/>
      <c r="G167" s="2"/>
      <c r="H167" s="2"/>
      <c r="I167" s="2"/>
      <c r="J167" s="2"/>
      <c r="K167" s="2"/>
      <c r="L167" s="2"/>
      <c r="M167" s="9"/>
    </row>
    <row r="169" spans="5:13" ht="30">
      <c r="E169" s="13" t="s">
        <v>92</v>
      </c>
      <c r="F169" s="14"/>
      <c r="G169" s="2"/>
      <c r="H169" s="2" t="s">
        <v>1</v>
      </c>
      <c r="I169" s="2" t="s">
        <v>2</v>
      </c>
      <c r="J169" s="2" t="s">
        <v>3</v>
      </c>
      <c r="K169" s="2"/>
      <c r="L169" s="3" t="s">
        <v>11</v>
      </c>
      <c r="M169" s="8" t="s">
        <v>12</v>
      </c>
    </row>
    <row r="170" spans="5:13">
      <c r="E170" s="7"/>
      <c r="F170" s="2"/>
      <c r="G170" s="2"/>
      <c r="H170" s="2" t="s">
        <v>71</v>
      </c>
      <c r="I170" s="2">
        <v>4.6500000000000004</v>
      </c>
      <c r="J170" s="2">
        <v>1</v>
      </c>
      <c r="K170" s="2"/>
      <c r="L170" s="2">
        <f>IF(I170&gt;$B$5,I170-$B$5,0)</f>
        <v>2.6500000000000004</v>
      </c>
      <c r="M170" s="9">
        <f>J170*L170</f>
        <v>2.6500000000000004</v>
      </c>
    </row>
    <row r="171" spans="5:13">
      <c r="E171" s="7"/>
      <c r="F171" s="2"/>
      <c r="G171" s="2"/>
      <c r="H171" s="2" t="s">
        <v>74</v>
      </c>
      <c r="I171" s="2">
        <v>2.82</v>
      </c>
      <c r="J171" s="2">
        <v>2</v>
      </c>
      <c r="K171" s="2"/>
      <c r="L171" s="2">
        <f>IF(I171&gt;$B$5,I171-$B$5,0)</f>
        <v>0.81999999999999984</v>
      </c>
      <c r="M171" s="9">
        <f>J171*L171</f>
        <v>1.6399999999999997</v>
      </c>
    </row>
    <row r="172" spans="5:13">
      <c r="E172" s="7"/>
      <c r="F172" s="2"/>
      <c r="G172" s="2"/>
      <c r="H172" s="2" t="s">
        <v>100</v>
      </c>
      <c r="I172" s="2">
        <v>1.28</v>
      </c>
      <c r="J172" s="2">
        <v>1</v>
      </c>
      <c r="K172" s="2"/>
      <c r="L172" s="2">
        <f>IF(I172&gt;$B$5,I172-$B$5,0)</f>
        <v>0</v>
      </c>
      <c r="M172" s="9">
        <f>J172*L172</f>
        <v>0</v>
      </c>
    </row>
    <row r="173" spans="5:13">
      <c r="E173" s="7"/>
      <c r="F173" s="2"/>
      <c r="G173" s="2"/>
      <c r="H173" s="2" t="s">
        <v>0</v>
      </c>
      <c r="I173" s="2">
        <v>3.12</v>
      </c>
      <c r="J173" s="2">
        <v>1</v>
      </c>
      <c r="K173" s="2"/>
      <c r="L173" s="2">
        <f>IF(I173&gt;$B$5,I173-$B$5,0)</f>
        <v>1.1200000000000001</v>
      </c>
      <c r="M173" s="9">
        <f>J173*L173</f>
        <v>1.1200000000000001</v>
      </c>
    </row>
    <row r="174" spans="5:13">
      <c r="E174" s="7"/>
      <c r="F174" s="2"/>
      <c r="G174" s="2"/>
      <c r="H174" s="2"/>
      <c r="I174" s="2"/>
      <c r="J174" s="2"/>
      <c r="K174" s="2"/>
      <c r="L174" s="2" t="s">
        <v>13</v>
      </c>
      <c r="M174" s="9">
        <f>SUM(M170:M173)</f>
        <v>5.41</v>
      </c>
    </row>
    <row r="175" spans="5:13">
      <c r="E175" s="7"/>
      <c r="F175" s="2"/>
      <c r="G175" s="2"/>
      <c r="H175" s="2"/>
      <c r="I175" s="2"/>
      <c r="J175" s="2"/>
      <c r="K175" s="2"/>
      <c r="L175" s="2"/>
      <c r="M175" s="9"/>
    </row>
    <row r="177" spans="5:13" ht="30">
      <c r="E177" s="13" t="s">
        <v>93</v>
      </c>
      <c r="F177" s="14"/>
      <c r="G177" s="2"/>
      <c r="H177" s="2" t="s">
        <v>1</v>
      </c>
      <c r="I177" s="2" t="s">
        <v>2</v>
      </c>
      <c r="J177" s="2" t="s">
        <v>3</v>
      </c>
      <c r="K177" s="2"/>
      <c r="L177" s="3" t="s">
        <v>11</v>
      </c>
      <c r="M177" s="8" t="s">
        <v>12</v>
      </c>
    </row>
    <row r="178" spans="5:13">
      <c r="E178" s="7"/>
      <c r="F178" s="2"/>
      <c r="G178" s="2"/>
      <c r="H178" s="2" t="s">
        <v>101</v>
      </c>
      <c r="I178" s="2">
        <v>2.5</v>
      </c>
      <c r="J178" s="2">
        <v>1</v>
      </c>
      <c r="K178" s="2"/>
      <c r="L178" s="2">
        <f>IF(I178&gt;$B$5,I178-$B$5,0)</f>
        <v>0.5</v>
      </c>
      <c r="M178" s="9">
        <f>J178*L178</f>
        <v>0.5</v>
      </c>
    </row>
    <row r="179" spans="5:13">
      <c r="E179" s="7"/>
      <c r="F179" s="2"/>
      <c r="G179" s="2"/>
      <c r="H179" s="2" t="s">
        <v>74</v>
      </c>
      <c r="I179" s="2">
        <v>2.82</v>
      </c>
      <c r="J179" s="2">
        <v>1</v>
      </c>
      <c r="K179" s="2"/>
      <c r="L179" s="2">
        <f>IF(I179&gt;$B$5,I179-$B$5,0)</f>
        <v>0.81999999999999984</v>
      </c>
      <c r="M179" s="9">
        <f>J179*L179</f>
        <v>0.81999999999999984</v>
      </c>
    </row>
    <row r="180" spans="5:13">
      <c r="E180" s="7"/>
      <c r="F180" s="2"/>
      <c r="G180" s="2"/>
      <c r="H180" s="2"/>
      <c r="I180" s="2"/>
      <c r="J180" s="2"/>
      <c r="K180" s="2"/>
      <c r="L180" s="2"/>
      <c r="M180" s="9">
        <f>J180*L180</f>
        <v>0</v>
      </c>
    </row>
    <row r="181" spans="5:13">
      <c r="E181" s="7"/>
      <c r="F181" s="2"/>
      <c r="G181" s="2"/>
      <c r="H181" s="2"/>
      <c r="I181" s="2"/>
      <c r="J181" s="2"/>
      <c r="K181" s="2"/>
      <c r="L181" s="2" t="s">
        <v>13</v>
      </c>
      <c r="M181" s="9">
        <f>SUM(M178:M180)</f>
        <v>1.3199999999999998</v>
      </c>
    </row>
    <row r="182" spans="5:13">
      <c r="E182" s="7"/>
      <c r="F182" s="2"/>
      <c r="G182" s="2"/>
      <c r="H182" s="2"/>
      <c r="I182" s="2"/>
      <c r="J182" s="2"/>
      <c r="K182" s="2"/>
      <c r="L182" s="2"/>
      <c r="M182" s="9"/>
    </row>
    <row r="184" spans="5:13" ht="30">
      <c r="E184" s="13" t="s">
        <v>94</v>
      </c>
      <c r="F184" s="14"/>
      <c r="G184" s="2"/>
      <c r="H184" s="2" t="s">
        <v>1</v>
      </c>
      <c r="I184" s="2" t="s">
        <v>2</v>
      </c>
      <c r="J184" s="2" t="s">
        <v>3</v>
      </c>
      <c r="K184" s="2"/>
      <c r="L184" s="3" t="s">
        <v>11</v>
      </c>
      <c r="M184" s="8" t="s">
        <v>12</v>
      </c>
    </row>
    <row r="185" spans="5:13">
      <c r="E185" s="7"/>
      <c r="F185" s="2"/>
      <c r="G185" s="2"/>
      <c r="H185" s="2" t="s">
        <v>71</v>
      </c>
      <c r="I185" s="2">
        <v>4.6500000000000004</v>
      </c>
      <c r="J185" s="2">
        <v>1</v>
      </c>
      <c r="K185" s="2"/>
      <c r="L185" s="2">
        <f>IF(I185&gt;$B$5,I185-$B$5,0)</f>
        <v>2.6500000000000004</v>
      </c>
      <c r="M185" s="9">
        <f>J185*L185</f>
        <v>2.6500000000000004</v>
      </c>
    </row>
    <row r="186" spans="5:13">
      <c r="E186" s="7"/>
      <c r="F186" s="2"/>
      <c r="G186" s="2"/>
      <c r="H186" s="2" t="s">
        <v>102</v>
      </c>
      <c r="I186" s="2">
        <v>2.4</v>
      </c>
      <c r="J186" s="2">
        <v>1</v>
      </c>
      <c r="K186" s="2"/>
      <c r="L186" s="2">
        <f>IF(I186&gt;$B$5,I186-$B$5,0)</f>
        <v>0.39999999999999991</v>
      </c>
      <c r="M186" s="9">
        <f>J186*L186</f>
        <v>0.39999999999999991</v>
      </c>
    </row>
    <row r="187" spans="5:13">
      <c r="E187" s="7"/>
      <c r="F187" s="2"/>
      <c r="G187" s="2"/>
      <c r="H187" s="2"/>
      <c r="I187" s="2"/>
      <c r="J187" s="2"/>
      <c r="K187" s="2"/>
      <c r="L187" s="2"/>
      <c r="M187" s="9">
        <f>J187*L187</f>
        <v>0</v>
      </c>
    </row>
    <row r="188" spans="5:13">
      <c r="E188" s="7"/>
      <c r="F188" s="2"/>
      <c r="G188" s="2"/>
      <c r="H188" s="2"/>
      <c r="I188" s="2"/>
      <c r="J188" s="2"/>
      <c r="K188" s="2"/>
      <c r="L188" s="2" t="s">
        <v>13</v>
      </c>
      <c r="M188" s="9">
        <f>SUM(M185:M187)</f>
        <v>3.0500000000000003</v>
      </c>
    </row>
    <row r="189" spans="5:13">
      <c r="E189" s="7"/>
      <c r="F189" s="2"/>
      <c r="G189" s="2"/>
      <c r="H189" s="2"/>
      <c r="I189" s="2"/>
      <c r="J189" s="2"/>
      <c r="K189" s="2"/>
      <c r="L189" s="2"/>
      <c r="M189" s="9"/>
    </row>
    <row r="191" spans="5:13" ht="30">
      <c r="E191" s="13" t="s">
        <v>95</v>
      </c>
      <c r="F191" s="14"/>
      <c r="G191" s="2"/>
      <c r="H191" s="2" t="s">
        <v>1</v>
      </c>
      <c r="I191" s="2" t="s">
        <v>2</v>
      </c>
      <c r="J191" s="2" t="s">
        <v>3</v>
      </c>
      <c r="K191" s="2"/>
      <c r="L191" s="3" t="s">
        <v>11</v>
      </c>
      <c r="M191" s="8" t="s">
        <v>12</v>
      </c>
    </row>
    <row r="192" spans="5:13">
      <c r="E192" s="7"/>
      <c r="F192" s="2"/>
      <c r="G192" s="2"/>
      <c r="H192" s="2" t="s">
        <v>71</v>
      </c>
      <c r="I192" s="2">
        <v>4.6500000000000004</v>
      </c>
      <c r="J192" s="2">
        <v>1</v>
      </c>
      <c r="K192" s="2"/>
      <c r="L192" s="2">
        <f>IF(I192&gt;$B$5,I192-$B$5,0)</f>
        <v>2.6500000000000004</v>
      </c>
      <c r="M192" s="9">
        <f>J192*L192</f>
        <v>2.6500000000000004</v>
      </c>
    </row>
    <row r="193" spans="5:13">
      <c r="E193" s="7"/>
      <c r="F193" s="2"/>
      <c r="G193" s="2"/>
      <c r="H193" s="2" t="s">
        <v>74</v>
      </c>
      <c r="I193" s="2">
        <v>2.82</v>
      </c>
      <c r="J193" s="2">
        <v>1</v>
      </c>
      <c r="K193" s="2"/>
      <c r="L193" s="2">
        <f>IF(I193&gt;$B$5,I193-$B$5,0)</f>
        <v>0.81999999999999984</v>
      </c>
      <c r="M193" s="9">
        <f>J193*L193</f>
        <v>0.81999999999999984</v>
      </c>
    </row>
    <row r="194" spans="5:13">
      <c r="E194" s="7"/>
      <c r="F194" s="2"/>
      <c r="G194" s="2"/>
      <c r="H194" s="2"/>
      <c r="I194" s="2"/>
      <c r="J194" s="2"/>
      <c r="K194" s="2"/>
      <c r="L194" s="2"/>
      <c r="M194" s="9">
        <f>J194*L194</f>
        <v>0</v>
      </c>
    </row>
    <row r="195" spans="5:13">
      <c r="E195" s="7"/>
      <c r="F195" s="2"/>
      <c r="G195" s="2"/>
      <c r="H195" s="2"/>
      <c r="I195" s="2"/>
      <c r="J195" s="2"/>
      <c r="K195" s="2"/>
      <c r="L195" s="2" t="s">
        <v>13</v>
      </c>
      <c r="M195" s="9">
        <f>SUM(M192:M194)</f>
        <v>3.47</v>
      </c>
    </row>
    <row r="196" spans="5:13">
      <c r="E196" s="7"/>
      <c r="F196" s="2"/>
      <c r="G196" s="2"/>
      <c r="H196" s="2"/>
      <c r="I196" s="2"/>
      <c r="J196" s="2"/>
      <c r="K196" s="2"/>
      <c r="L196" s="2"/>
      <c r="M196" s="9"/>
    </row>
    <row r="198" spans="5:13" ht="30">
      <c r="E198" s="13" t="s">
        <v>96</v>
      </c>
      <c r="F198" s="14"/>
      <c r="G198" s="2"/>
      <c r="H198" s="2" t="s">
        <v>1</v>
      </c>
      <c r="I198" s="2" t="s">
        <v>2</v>
      </c>
      <c r="J198" s="2" t="s">
        <v>3</v>
      </c>
      <c r="K198" s="2"/>
      <c r="L198" s="3" t="s">
        <v>11</v>
      </c>
      <c r="M198" s="8" t="s">
        <v>12</v>
      </c>
    </row>
    <row r="199" spans="5:13">
      <c r="E199" s="7"/>
      <c r="F199" s="2"/>
      <c r="G199" s="2"/>
      <c r="H199" s="2" t="s">
        <v>71</v>
      </c>
      <c r="I199" s="2">
        <v>4.6500000000000004</v>
      </c>
      <c r="J199" s="2">
        <v>4</v>
      </c>
      <c r="K199" s="2"/>
      <c r="L199" s="2">
        <f>IF(I199&gt;$B$5,I199-$B$5,0)</f>
        <v>2.6500000000000004</v>
      </c>
      <c r="M199" s="9">
        <f>J199*L199</f>
        <v>10.600000000000001</v>
      </c>
    </row>
    <row r="200" spans="5:13">
      <c r="E200" s="7"/>
      <c r="F200" s="2"/>
      <c r="G200" s="2"/>
      <c r="H200" s="2" t="s">
        <v>98</v>
      </c>
      <c r="I200" s="2">
        <v>2.82</v>
      </c>
      <c r="J200" s="2">
        <v>3</v>
      </c>
      <c r="K200" s="2"/>
      <c r="L200" s="2">
        <f>IF(I200&gt;$B$5,I200-$B$5,0)</f>
        <v>0.81999999999999984</v>
      </c>
      <c r="M200" s="9">
        <f>J200*L200</f>
        <v>2.4599999999999995</v>
      </c>
    </row>
    <row r="201" spans="5:13">
      <c r="E201" s="7"/>
      <c r="F201" s="2"/>
      <c r="G201" s="2"/>
      <c r="H201" s="2"/>
      <c r="I201" s="2"/>
      <c r="J201" s="2"/>
      <c r="K201" s="2"/>
      <c r="L201" s="2"/>
      <c r="M201" s="9">
        <f>J201*L201</f>
        <v>0</v>
      </c>
    </row>
    <row r="202" spans="5:13">
      <c r="E202" s="7"/>
      <c r="F202" s="2"/>
      <c r="G202" s="2"/>
      <c r="H202" s="2"/>
      <c r="I202" s="2"/>
      <c r="J202" s="2"/>
      <c r="K202" s="2"/>
      <c r="L202" s="2" t="s">
        <v>13</v>
      </c>
      <c r="M202" s="9">
        <f>SUM(M199:M201)</f>
        <v>13.06</v>
      </c>
    </row>
    <row r="203" spans="5:13">
      <c r="E203" s="7"/>
      <c r="F203" s="2"/>
      <c r="G203" s="2"/>
      <c r="H203" s="2"/>
      <c r="I203" s="2"/>
      <c r="J203" s="2"/>
      <c r="K203" s="2"/>
      <c r="L203" s="2"/>
      <c r="M203" s="9"/>
    </row>
    <row r="205" spans="5:13" ht="30">
      <c r="E205" s="13" t="s">
        <v>97</v>
      </c>
      <c r="F205" s="14"/>
      <c r="G205" s="2"/>
      <c r="H205" s="2" t="s">
        <v>1</v>
      </c>
      <c r="I205" s="2" t="s">
        <v>2</v>
      </c>
      <c r="J205" s="2" t="s">
        <v>3</v>
      </c>
      <c r="K205" s="2"/>
      <c r="L205" s="3" t="s">
        <v>11</v>
      </c>
      <c r="M205" s="8" t="s">
        <v>12</v>
      </c>
    </row>
    <row r="206" spans="5:13">
      <c r="E206" s="7"/>
      <c r="F206" s="2"/>
      <c r="G206" s="2"/>
      <c r="H206" s="2" t="s">
        <v>71</v>
      </c>
      <c r="I206" s="2">
        <v>4.6500000000000004</v>
      </c>
      <c r="J206" s="2">
        <v>1</v>
      </c>
      <c r="K206" s="2"/>
      <c r="L206" s="2">
        <f>IF(I206&gt;$B$5,I206-$B$5,0)</f>
        <v>2.6500000000000004</v>
      </c>
      <c r="M206" s="9">
        <f>J206*L206</f>
        <v>2.6500000000000004</v>
      </c>
    </row>
    <row r="207" spans="5:13">
      <c r="E207" s="7"/>
      <c r="F207" s="2"/>
      <c r="G207" s="2"/>
      <c r="H207" s="2" t="s">
        <v>103</v>
      </c>
      <c r="I207" s="2">
        <v>2.3199999999999998</v>
      </c>
      <c r="J207" s="2">
        <v>1</v>
      </c>
      <c r="K207" s="2"/>
      <c r="L207" s="2">
        <f>IF(I207&gt;$B$5,I207-$B$5,0)</f>
        <v>0.31999999999999984</v>
      </c>
      <c r="M207" s="9">
        <f>J207*L207</f>
        <v>0.31999999999999984</v>
      </c>
    </row>
    <row r="208" spans="5:13">
      <c r="E208" s="7"/>
      <c r="F208" s="2"/>
      <c r="G208" s="2"/>
      <c r="H208" s="2" t="s">
        <v>104</v>
      </c>
      <c r="I208" s="2">
        <v>0.91</v>
      </c>
      <c r="J208" s="2">
        <v>1</v>
      </c>
      <c r="K208" s="2"/>
      <c r="L208" s="2">
        <f>IF(I208&gt;$B$5,I208-$B$5,0)</f>
        <v>0</v>
      </c>
      <c r="M208" s="9">
        <f>J208*L208</f>
        <v>0</v>
      </c>
    </row>
    <row r="209" spans="5:13">
      <c r="E209" s="7"/>
      <c r="F209" s="2"/>
      <c r="G209" s="2"/>
      <c r="H209" s="2" t="s">
        <v>105</v>
      </c>
      <c r="I209" s="2">
        <v>1.95</v>
      </c>
      <c r="J209" s="2">
        <v>1</v>
      </c>
      <c r="K209" s="2"/>
      <c r="L209" s="2">
        <f>IF(I209&gt;$B$5,I209-$B$5,0)</f>
        <v>0</v>
      </c>
      <c r="M209" s="9">
        <f>J209*L209</f>
        <v>0</v>
      </c>
    </row>
    <row r="210" spans="5:13">
      <c r="E210" s="7"/>
      <c r="F210" s="2"/>
      <c r="G210" s="2"/>
      <c r="H210" s="2"/>
      <c r="I210" s="2"/>
      <c r="J210" s="2"/>
      <c r="K210" s="2"/>
      <c r="L210" s="2" t="s">
        <v>13</v>
      </c>
      <c r="M210" s="9">
        <f>SUM(M206:M209)</f>
        <v>2.97</v>
      </c>
    </row>
    <row r="211" spans="5:13">
      <c r="E211" s="7"/>
      <c r="F211" s="2"/>
      <c r="G211" s="2"/>
      <c r="H211" s="2"/>
      <c r="I211" s="2"/>
      <c r="J211" s="2"/>
      <c r="K211" s="2"/>
      <c r="L211" s="2"/>
      <c r="M211" s="9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9"/>
  <sheetViews>
    <sheetView topLeftCell="A11" workbookViewId="0">
      <selection activeCell="L34" sqref="L34"/>
    </sheetView>
  </sheetViews>
  <sheetFormatPr defaultRowHeight="15"/>
  <cols>
    <col min="1" max="1" width="20.140625" customWidth="1"/>
    <col min="7" max="7" width="10.42578125" customWidth="1"/>
    <col min="8" max="8" width="19.42578125" customWidth="1"/>
    <col min="10" max="12" width="17.140625" customWidth="1"/>
    <col min="13" max="13" width="20.28515625" customWidth="1"/>
    <col min="14" max="14" width="11.140625" customWidth="1"/>
  </cols>
  <sheetData>
    <row r="2" spans="1:13">
      <c r="E2" t="s">
        <v>68</v>
      </c>
    </row>
    <row r="5" spans="1:13">
      <c r="A5" t="s">
        <v>9</v>
      </c>
      <c r="B5">
        <v>0</v>
      </c>
    </row>
    <row r="6" spans="1:13">
      <c r="A6" t="s">
        <v>39</v>
      </c>
      <c r="B6">
        <v>4.2</v>
      </c>
    </row>
    <row r="7" spans="1:13" ht="45">
      <c r="F7" t="s">
        <v>42</v>
      </c>
      <c r="G7" t="s">
        <v>41</v>
      </c>
      <c r="H7" t="s">
        <v>69</v>
      </c>
      <c r="I7" s="1" t="s">
        <v>106</v>
      </c>
      <c r="J7" t="s">
        <v>107</v>
      </c>
      <c r="K7" t="s">
        <v>111</v>
      </c>
      <c r="L7" t="s">
        <v>114</v>
      </c>
    </row>
    <row r="8" spans="1:13">
      <c r="E8" t="s">
        <v>40</v>
      </c>
      <c r="F8">
        <v>21.42</v>
      </c>
      <c r="G8">
        <v>19.66</v>
      </c>
      <c r="H8">
        <f>G8*$B$6</f>
        <v>82.572000000000003</v>
      </c>
      <c r="I8">
        <f>M41</f>
        <v>10.73</v>
      </c>
      <c r="J8">
        <v>0</v>
      </c>
      <c r="K8">
        <f>I8+J8</f>
        <v>10.73</v>
      </c>
      <c r="L8">
        <f>H8-K8</f>
        <v>71.841999999999999</v>
      </c>
    </row>
    <row r="9" spans="1:13">
      <c r="E9" t="s">
        <v>43</v>
      </c>
      <c r="F9">
        <v>14.79</v>
      </c>
      <c r="G9">
        <v>15.66</v>
      </c>
      <c r="H9">
        <f t="shared" ref="H9:H31" si="0">G9*$B$6</f>
        <v>65.772000000000006</v>
      </c>
      <c r="I9">
        <f>M49</f>
        <v>5.9399999999999995</v>
      </c>
      <c r="J9">
        <v>0</v>
      </c>
      <c r="K9">
        <f t="shared" ref="K9:K31" si="1">I9+J9</f>
        <v>5.9399999999999995</v>
      </c>
      <c r="L9">
        <f t="shared" ref="L9:L31" si="2">H9-K9</f>
        <v>59.832000000000008</v>
      </c>
    </row>
    <row r="10" spans="1:13">
      <c r="E10" t="s">
        <v>44</v>
      </c>
      <c r="F10">
        <v>12.79</v>
      </c>
      <c r="G10">
        <v>14.8</v>
      </c>
      <c r="H10">
        <f t="shared" si="0"/>
        <v>62.160000000000004</v>
      </c>
      <c r="I10">
        <f>M56</f>
        <v>5.9399999999999995</v>
      </c>
      <c r="J10">
        <v>0</v>
      </c>
      <c r="K10">
        <f t="shared" si="1"/>
        <v>5.9399999999999995</v>
      </c>
      <c r="L10">
        <f t="shared" si="2"/>
        <v>56.220000000000006</v>
      </c>
    </row>
    <row r="11" spans="1:13">
      <c r="D11" t="s">
        <v>66</v>
      </c>
      <c r="E11" t="s">
        <v>45</v>
      </c>
      <c r="F11">
        <v>13.07</v>
      </c>
      <c r="G11">
        <v>14.92</v>
      </c>
      <c r="H11">
        <f t="shared" si="0"/>
        <v>62.664000000000001</v>
      </c>
      <c r="I11">
        <f>M63</f>
        <v>7.7700000000000005</v>
      </c>
      <c r="J11">
        <v>0</v>
      </c>
      <c r="K11">
        <f t="shared" si="1"/>
        <v>7.7700000000000005</v>
      </c>
      <c r="L11">
        <f t="shared" si="2"/>
        <v>54.893999999999998</v>
      </c>
    </row>
    <row r="12" spans="1:13">
      <c r="E12" t="s">
        <v>46</v>
      </c>
      <c r="F12">
        <v>15.35</v>
      </c>
      <c r="G12">
        <v>15.9</v>
      </c>
      <c r="H12">
        <f t="shared" si="0"/>
        <v>66.78</v>
      </c>
      <c r="I12">
        <f>M70</f>
        <v>10.120000000000001</v>
      </c>
      <c r="J12">
        <v>0</v>
      </c>
      <c r="K12">
        <f t="shared" si="1"/>
        <v>10.120000000000001</v>
      </c>
      <c r="L12">
        <f t="shared" si="2"/>
        <v>56.66</v>
      </c>
    </row>
    <row r="13" spans="1:13">
      <c r="E13" t="s">
        <v>47</v>
      </c>
      <c r="F13">
        <v>20.46</v>
      </c>
      <c r="G13">
        <v>18.100000000000001</v>
      </c>
      <c r="H13">
        <f t="shared" si="0"/>
        <v>76.02000000000001</v>
      </c>
      <c r="I13">
        <f>M77</f>
        <v>17.89</v>
      </c>
      <c r="J13">
        <v>0</v>
      </c>
      <c r="K13">
        <f t="shared" si="1"/>
        <v>17.89</v>
      </c>
      <c r="L13">
        <f t="shared" si="2"/>
        <v>58.13000000000001</v>
      </c>
    </row>
    <row r="14" spans="1:13">
      <c r="E14" t="s">
        <v>48</v>
      </c>
      <c r="F14">
        <v>37.85</v>
      </c>
      <c r="G14">
        <v>25.58</v>
      </c>
      <c r="H14">
        <f t="shared" si="0"/>
        <v>107.43599999999999</v>
      </c>
      <c r="I14">
        <f>M84</f>
        <v>17.89</v>
      </c>
      <c r="J14">
        <v>0</v>
      </c>
      <c r="K14">
        <f t="shared" si="1"/>
        <v>17.89</v>
      </c>
      <c r="L14">
        <f t="shared" si="2"/>
        <v>89.545999999999992</v>
      </c>
      <c r="M14" t="s">
        <v>115</v>
      </c>
    </row>
    <row r="15" spans="1:13">
      <c r="E15" t="s">
        <v>49</v>
      </c>
      <c r="F15">
        <v>14.93</v>
      </c>
      <c r="G15">
        <v>15.62</v>
      </c>
      <c r="H15">
        <f t="shared" si="0"/>
        <v>65.603999999999999</v>
      </c>
      <c r="I15">
        <f>M91</f>
        <v>5.4700000000000006</v>
      </c>
      <c r="J15">
        <v>0</v>
      </c>
      <c r="K15">
        <f t="shared" si="1"/>
        <v>5.4700000000000006</v>
      </c>
      <c r="L15">
        <f t="shared" si="2"/>
        <v>60.134</v>
      </c>
    </row>
    <row r="16" spans="1:13">
      <c r="E16" t="s">
        <v>50</v>
      </c>
      <c r="F16">
        <v>13.79</v>
      </c>
      <c r="G16">
        <v>15</v>
      </c>
      <c r="H16">
        <f t="shared" si="0"/>
        <v>63</v>
      </c>
      <c r="I16">
        <f>M98</f>
        <v>7.7700000000000005</v>
      </c>
      <c r="J16">
        <v>0</v>
      </c>
      <c r="K16">
        <f t="shared" si="1"/>
        <v>7.7700000000000005</v>
      </c>
      <c r="L16">
        <f t="shared" si="2"/>
        <v>55.23</v>
      </c>
    </row>
    <row r="17" spans="4:13">
      <c r="E17" t="s">
        <v>51</v>
      </c>
      <c r="F17">
        <v>13.54</v>
      </c>
      <c r="G17">
        <v>14.88</v>
      </c>
      <c r="H17">
        <f t="shared" si="0"/>
        <v>62.496000000000009</v>
      </c>
      <c r="I17">
        <f>M105</f>
        <v>13.97</v>
      </c>
      <c r="J17">
        <v>0</v>
      </c>
      <c r="K17">
        <f t="shared" si="1"/>
        <v>13.97</v>
      </c>
      <c r="L17">
        <f t="shared" si="2"/>
        <v>48.52600000000001</v>
      </c>
    </row>
    <row r="18" spans="4:13">
      <c r="E18" t="s">
        <v>52</v>
      </c>
      <c r="F18">
        <v>32.68</v>
      </c>
      <c r="G18">
        <v>41.44</v>
      </c>
      <c r="H18">
        <f t="shared" si="0"/>
        <v>174.048</v>
      </c>
      <c r="I18">
        <f>M113</f>
        <v>48.870000000000005</v>
      </c>
      <c r="J18">
        <v>0</v>
      </c>
      <c r="K18">
        <f t="shared" si="1"/>
        <v>48.870000000000005</v>
      </c>
      <c r="L18">
        <f t="shared" si="2"/>
        <v>125.178</v>
      </c>
    </row>
    <row r="19" spans="4:13">
      <c r="E19" s="17" t="s">
        <v>53</v>
      </c>
      <c r="F19">
        <v>75.180000000000007</v>
      </c>
      <c r="G19">
        <v>34.96</v>
      </c>
      <c r="H19">
        <f t="shared" si="0"/>
        <v>146.83200000000002</v>
      </c>
      <c r="I19">
        <f>M121</f>
        <v>54.480000000000004</v>
      </c>
      <c r="J19">
        <v>0</v>
      </c>
      <c r="K19">
        <f t="shared" si="1"/>
        <v>54.480000000000004</v>
      </c>
      <c r="L19">
        <f t="shared" si="2"/>
        <v>92.352000000000018</v>
      </c>
      <c r="M19" t="s">
        <v>110</v>
      </c>
    </row>
    <row r="20" spans="4:13">
      <c r="E20" s="17" t="s">
        <v>54</v>
      </c>
      <c r="F20">
        <v>14.96</v>
      </c>
      <c r="G20">
        <v>15.64</v>
      </c>
      <c r="H20">
        <f t="shared" si="0"/>
        <v>65.688000000000002</v>
      </c>
      <c r="I20">
        <f>M128</f>
        <v>4.6500000000000004</v>
      </c>
      <c r="J20">
        <v>0</v>
      </c>
      <c r="K20">
        <f t="shared" si="1"/>
        <v>4.6500000000000004</v>
      </c>
      <c r="L20">
        <f t="shared" si="2"/>
        <v>61.038000000000004</v>
      </c>
      <c r="M20" t="s">
        <v>110</v>
      </c>
    </row>
    <row r="21" spans="4:13">
      <c r="E21" s="17" t="s">
        <v>55</v>
      </c>
      <c r="F21">
        <v>30.89</v>
      </c>
      <c r="G21">
        <v>22.56</v>
      </c>
      <c r="H21">
        <f t="shared" si="0"/>
        <v>94.751999999999995</v>
      </c>
      <c r="I21">
        <f>M135</f>
        <v>20.150000000000002</v>
      </c>
      <c r="J21">
        <v>0</v>
      </c>
      <c r="K21">
        <f t="shared" si="1"/>
        <v>20.150000000000002</v>
      </c>
      <c r="L21">
        <f t="shared" si="2"/>
        <v>74.60199999999999</v>
      </c>
      <c r="M21" t="s">
        <v>110</v>
      </c>
    </row>
    <row r="22" spans="4:13">
      <c r="E22" s="17" t="s">
        <v>56</v>
      </c>
      <c r="F22">
        <v>36.299999999999997</v>
      </c>
      <c r="G22">
        <v>24.2</v>
      </c>
      <c r="H22">
        <f t="shared" si="0"/>
        <v>101.64</v>
      </c>
      <c r="I22">
        <f>M142</f>
        <v>24.8</v>
      </c>
      <c r="J22">
        <v>0</v>
      </c>
      <c r="K22">
        <f t="shared" si="1"/>
        <v>24.8</v>
      </c>
      <c r="L22">
        <f t="shared" si="2"/>
        <v>76.84</v>
      </c>
      <c r="M22" t="s">
        <v>110</v>
      </c>
    </row>
    <row r="23" spans="4:13">
      <c r="E23" s="17" t="s">
        <v>57</v>
      </c>
      <c r="F23">
        <v>7.99</v>
      </c>
      <c r="G23">
        <v>12.48</v>
      </c>
      <c r="H23">
        <f t="shared" si="0"/>
        <v>52.416000000000004</v>
      </c>
      <c r="I23">
        <f>M149</f>
        <v>13.950000000000001</v>
      </c>
      <c r="J23">
        <v>0</v>
      </c>
      <c r="K23">
        <f t="shared" si="1"/>
        <v>13.950000000000001</v>
      </c>
      <c r="L23">
        <f t="shared" si="2"/>
        <v>38.466000000000001</v>
      </c>
      <c r="M23" t="s">
        <v>110</v>
      </c>
    </row>
    <row r="24" spans="4:13">
      <c r="D24" t="s">
        <v>66</v>
      </c>
      <c r="E24" t="s">
        <v>58</v>
      </c>
      <c r="F24">
        <v>16.27</v>
      </c>
      <c r="G24">
        <v>16.3</v>
      </c>
      <c r="H24">
        <f t="shared" si="0"/>
        <v>68.460000000000008</v>
      </c>
      <c r="I24">
        <f>M156</f>
        <v>4.6500000000000004</v>
      </c>
      <c r="J24">
        <v>0</v>
      </c>
      <c r="K24">
        <f t="shared" si="1"/>
        <v>4.6500000000000004</v>
      </c>
      <c r="L24">
        <f t="shared" si="2"/>
        <v>63.810000000000009</v>
      </c>
      <c r="M24" t="s">
        <v>108</v>
      </c>
    </row>
    <row r="25" spans="4:13">
      <c r="E25" t="s">
        <v>59</v>
      </c>
      <c r="F25">
        <v>28.28</v>
      </c>
      <c r="G25">
        <v>23.68</v>
      </c>
      <c r="H25">
        <f t="shared" si="0"/>
        <v>99.456000000000003</v>
      </c>
      <c r="I25">
        <f>M163</f>
        <v>13.41</v>
      </c>
      <c r="J25">
        <v>0</v>
      </c>
      <c r="K25">
        <f t="shared" si="1"/>
        <v>13.41</v>
      </c>
      <c r="L25">
        <f t="shared" si="2"/>
        <v>86.046000000000006</v>
      </c>
      <c r="M25" t="s">
        <v>108</v>
      </c>
    </row>
    <row r="26" spans="4:13">
      <c r="E26" t="s">
        <v>60</v>
      </c>
      <c r="F26">
        <v>16.75</v>
      </c>
      <c r="G26">
        <v>16.899999999999999</v>
      </c>
      <c r="H26">
        <f t="shared" si="0"/>
        <v>70.98</v>
      </c>
      <c r="I26">
        <f>M171</f>
        <v>14.689999999999998</v>
      </c>
      <c r="J26">
        <v>0</v>
      </c>
      <c r="K26">
        <f t="shared" si="1"/>
        <v>14.689999999999998</v>
      </c>
      <c r="L26">
        <f t="shared" si="2"/>
        <v>56.290000000000006</v>
      </c>
      <c r="M26" t="s">
        <v>108</v>
      </c>
    </row>
    <row r="27" spans="4:13">
      <c r="E27" t="s">
        <v>61</v>
      </c>
      <c r="F27">
        <v>9.6300000000000008</v>
      </c>
      <c r="G27">
        <v>12.42</v>
      </c>
      <c r="H27">
        <f t="shared" si="0"/>
        <v>52.164000000000001</v>
      </c>
      <c r="I27">
        <f>M178</f>
        <v>5.32</v>
      </c>
      <c r="J27">
        <v>0</v>
      </c>
      <c r="K27">
        <f t="shared" si="1"/>
        <v>5.32</v>
      </c>
      <c r="L27">
        <f t="shared" si="2"/>
        <v>46.844000000000001</v>
      </c>
    </row>
    <row r="28" spans="4:13">
      <c r="E28" t="s">
        <v>62</v>
      </c>
      <c r="F28">
        <v>11.68</v>
      </c>
      <c r="G28">
        <v>13.7</v>
      </c>
      <c r="H28">
        <f t="shared" si="0"/>
        <v>57.54</v>
      </c>
      <c r="I28">
        <f>M185</f>
        <v>7.0500000000000007</v>
      </c>
      <c r="J28">
        <v>0</v>
      </c>
      <c r="K28">
        <f t="shared" si="1"/>
        <v>7.0500000000000007</v>
      </c>
      <c r="L28">
        <f t="shared" si="2"/>
        <v>50.489999999999995</v>
      </c>
    </row>
    <row r="29" spans="4:13">
      <c r="E29" s="17" t="s">
        <v>63</v>
      </c>
      <c r="F29">
        <v>12.12</v>
      </c>
      <c r="G29">
        <v>13.94</v>
      </c>
      <c r="H29">
        <f t="shared" si="0"/>
        <v>58.548000000000002</v>
      </c>
      <c r="I29">
        <f>M192</f>
        <v>7.4700000000000006</v>
      </c>
      <c r="J29">
        <v>0</v>
      </c>
      <c r="K29">
        <f t="shared" si="1"/>
        <v>7.4700000000000006</v>
      </c>
      <c r="L29">
        <f t="shared" si="2"/>
        <v>51.078000000000003</v>
      </c>
      <c r="M29" t="s">
        <v>110</v>
      </c>
    </row>
    <row r="30" spans="4:13">
      <c r="E30" t="s">
        <v>64</v>
      </c>
      <c r="F30">
        <v>26.81</v>
      </c>
      <c r="G30">
        <v>21.38</v>
      </c>
      <c r="H30">
        <f t="shared" si="0"/>
        <v>89.796000000000006</v>
      </c>
      <c r="I30">
        <f>M199</f>
        <v>27.060000000000002</v>
      </c>
      <c r="J30">
        <v>0</v>
      </c>
      <c r="K30">
        <f t="shared" si="1"/>
        <v>27.060000000000002</v>
      </c>
      <c r="L30">
        <f t="shared" si="2"/>
        <v>62.736000000000004</v>
      </c>
    </row>
    <row r="31" spans="4:13">
      <c r="E31" t="s">
        <v>65</v>
      </c>
      <c r="F31">
        <v>15.68</v>
      </c>
      <c r="G31">
        <v>15.84</v>
      </c>
      <c r="H31">
        <f t="shared" si="0"/>
        <v>66.528000000000006</v>
      </c>
      <c r="I31">
        <f>M207</f>
        <v>9.83</v>
      </c>
      <c r="J31">
        <v>0</v>
      </c>
      <c r="K31">
        <f t="shared" si="1"/>
        <v>9.83</v>
      </c>
      <c r="L31">
        <f t="shared" si="2"/>
        <v>56.698000000000008</v>
      </c>
    </row>
    <row r="32" spans="4:13">
      <c r="K32" t="s">
        <v>121</v>
      </c>
      <c r="L32">
        <f>SUM(L8:L31)</f>
        <v>1553.482</v>
      </c>
    </row>
    <row r="33" spans="5:13">
      <c r="E33" t="s">
        <v>120</v>
      </c>
      <c r="L33">
        <v>67.319999999999993</v>
      </c>
    </row>
    <row r="34" spans="5:13">
      <c r="K34" t="s">
        <v>113</v>
      </c>
      <c r="L34">
        <f>L32+L33</f>
        <v>1620.8019999999999</v>
      </c>
    </row>
    <row r="37" spans="5:13" ht="30">
      <c r="E37" s="13" t="s">
        <v>70</v>
      </c>
      <c r="F37" s="14"/>
      <c r="G37" s="2"/>
      <c r="H37" s="2" t="s">
        <v>1</v>
      </c>
      <c r="I37" s="2" t="s">
        <v>2</v>
      </c>
      <c r="J37" s="2" t="s">
        <v>3</v>
      </c>
      <c r="K37" s="2"/>
      <c r="M37" s="8" t="s">
        <v>12</v>
      </c>
    </row>
    <row r="38" spans="5:13" ht="30">
      <c r="E38" s="7"/>
      <c r="F38" s="2"/>
      <c r="G38" s="2"/>
      <c r="H38" s="2" t="s">
        <v>0</v>
      </c>
      <c r="I38" s="2">
        <v>3.12</v>
      </c>
      <c r="J38" s="2">
        <v>1</v>
      </c>
      <c r="K38" s="2"/>
      <c r="L38" s="3" t="s">
        <v>11</v>
      </c>
      <c r="M38" s="9">
        <f>J38*L39</f>
        <v>3.12</v>
      </c>
    </row>
    <row r="39" spans="5:13">
      <c r="E39" s="7"/>
      <c r="F39" s="2"/>
      <c r="G39" s="2"/>
      <c r="H39" s="2" t="s">
        <v>71</v>
      </c>
      <c r="I39" s="2">
        <v>4.6500000000000004</v>
      </c>
      <c r="J39" s="2">
        <v>1</v>
      </c>
      <c r="K39" s="2"/>
      <c r="L39" s="2">
        <f>IF(I38&gt;$B$5,I38-$B$5,0)</f>
        <v>3.12</v>
      </c>
      <c r="M39" s="9">
        <f>J39*L40</f>
        <v>4.6500000000000004</v>
      </c>
    </row>
    <row r="40" spans="5:13">
      <c r="E40" s="7"/>
      <c r="F40" s="2"/>
      <c r="G40" s="2"/>
      <c r="H40" s="2" t="s">
        <v>72</v>
      </c>
      <c r="I40" s="2">
        <v>2.96</v>
      </c>
      <c r="J40" s="2">
        <v>1</v>
      </c>
      <c r="K40" s="2"/>
      <c r="L40" s="2">
        <f>IF(I39&gt;$B$5,I39-$B$5,0)</f>
        <v>4.6500000000000004</v>
      </c>
      <c r="M40" s="9">
        <f>J40*L41</f>
        <v>2.96</v>
      </c>
    </row>
    <row r="41" spans="5:13">
      <c r="E41" s="7"/>
      <c r="F41" s="2"/>
      <c r="G41" s="2"/>
      <c r="H41" s="2"/>
      <c r="I41" s="2"/>
      <c r="J41" s="2"/>
      <c r="K41" s="2"/>
      <c r="L41" s="2">
        <f>IF(I40&gt;$B$5,I40-$B$5,0)</f>
        <v>2.96</v>
      </c>
      <c r="M41" s="9">
        <f>SUM(M38:M40)</f>
        <v>10.73</v>
      </c>
    </row>
    <row r="42" spans="5:13">
      <c r="E42" s="7"/>
      <c r="F42" s="2"/>
      <c r="G42" s="2"/>
      <c r="H42" s="2"/>
      <c r="I42" s="2"/>
      <c r="J42" s="2"/>
      <c r="K42" s="2"/>
      <c r="L42" s="2" t="s">
        <v>13</v>
      </c>
      <c r="M42" s="9"/>
    </row>
    <row r="43" spans="5:13">
      <c r="L43" s="2"/>
    </row>
    <row r="45" spans="5:13" ht="30">
      <c r="E45" s="13" t="s">
        <v>73</v>
      </c>
      <c r="F45" s="14"/>
      <c r="G45" s="2"/>
      <c r="H45" s="2" t="s">
        <v>1</v>
      </c>
      <c r="I45" s="2" t="s">
        <v>2</v>
      </c>
      <c r="J45" s="2" t="s">
        <v>3</v>
      </c>
      <c r="K45" s="2"/>
      <c r="M45" s="8" t="s">
        <v>12</v>
      </c>
    </row>
    <row r="46" spans="5:13" ht="30">
      <c r="E46" s="7"/>
      <c r="F46" s="2"/>
      <c r="G46" s="2"/>
      <c r="H46" s="2" t="s">
        <v>0</v>
      </c>
      <c r="I46" s="2">
        <v>3.12</v>
      </c>
      <c r="J46" s="2">
        <v>1</v>
      </c>
      <c r="K46" s="2"/>
      <c r="L46" s="3" t="s">
        <v>11</v>
      </c>
      <c r="M46" s="9">
        <f>J46*L47</f>
        <v>3.12</v>
      </c>
    </row>
    <row r="47" spans="5:13">
      <c r="E47" s="7"/>
      <c r="F47" s="2"/>
      <c r="G47" s="2"/>
      <c r="H47" s="2" t="s">
        <v>74</v>
      </c>
      <c r="I47" s="2">
        <v>2.82</v>
      </c>
      <c r="J47" s="2">
        <v>1</v>
      </c>
      <c r="K47" s="2"/>
      <c r="L47" s="2">
        <f>IF(I46&gt;$B$5,I46-$B$5,0)</f>
        <v>3.12</v>
      </c>
      <c r="M47" s="9">
        <f>J47*L48</f>
        <v>2.82</v>
      </c>
    </row>
    <row r="48" spans="5:13">
      <c r="E48" s="7"/>
      <c r="F48" s="2"/>
      <c r="G48" s="2"/>
      <c r="H48" s="2"/>
      <c r="I48" s="2"/>
      <c r="J48" s="2"/>
      <c r="K48" s="2"/>
      <c r="L48" s="2">
        <f>IF(I47&gt;$B$5,I47-$B$5,0)</f>
        <v>2.82</v>
      </c>
      <c r="M48" s="9">
        <f>J48*L49</f>
        <v>0</v>
      </c>
    </row>
    <row r="49" spans="5:13">
      <c r="E49" s="7"/>
      <c r="F49" s="2"/>
      <c r="G49" s="2"/>
      <c r="H49" s="2"/>
      <c r="I49" s="2"/>
      <c r="J49" s="2"/>
      <c r="K49" s="2"/>
      <c r="L49" s="2"/>
      <c r="M49" s="9">
        <f>SUM(M46:M48)</f>
        <v>5.9399999999999995</v>
      </c>
    </row>
    <row r="50" spans="5:13">
      <c r="E50" s="7"/>
      <c r="F50" s="2"/>
      <c r="G50" s="2"/>
      <c r="H50" s="2"/>
      <c r="I50" s="2"/>
      <c r="J50" s="2"/>
      <c r="K50" s="2"/>
      <c r="L50" s="2" t="s">
        <v>13</v>
      </c>
      <c r="M50" s="9"/>
    </row>
    <row r="51" spans="5:13">
      <c r="L51" s="2"/>
    </row>
    <row r="52" spans="5:13" ht="30">
      <c r="E52" s="13" t="s">
        <v>75</v>
      </c>
      <c r="F52" s="14"/>
      <c r="G52" s="2"/>
      <c r="H52" s="2" t="s">
        <v>1</v>
      </c>
      <c r="I52" s="2" t="s">
        <v>2</v>
      </c>
      <c r="J52" s="2" t="s">
        <v>3</v>
      </c>
      <c r="K52" s="2"/>
      <c r="M52" s="8" t="s">
        <v>12</v>
      </c>
    </row>
    <row r="53" spans="5:13" ht="30">
      <c r="E53" s="7"/>
      <c r="F53" s="2"/>
      <c r="G53" s="2"/>
      <c r="H53" s="2" t="s">
        <v>0</v>
      </c>
      <c r="I53" s="2">
        <v>3.12</v>
      </c>
      <c r="J53" s="2">
        <v>1</v>
      </c>
      <c r="K53" s="2"/>
      <c r="L53" s="3" t="s">
        <v>11</v>
      </c>
      <c r="M53" s="9">
        <f>J53*L54</f>
        <v>3.12</v>
      </c>
    </row>
    <row r="54" spans="5:13">
      <c r="E54" s="7"/>
      <c r="F54" s="2"/>
      <c r="G54" s="2"/>
      <c r="H54" s="2" t="s">
        <v>74</v>
      </c>
      <c r="I54" s="2">
        <v>2.82</v>
      </c>
      <c r="J54" s="2">
        <v>1</v>
      </c>
      <c r="K54" s="2"/>
      <c r="L54" s="2">
        <f>IF(I53&gt;$B$5,I53-$B$5,0)</f>
        <v>3.12</v>
      </c>
      <c r="M54" s="9">
        <f>J54*L55</f>
        <v>2.82</v>
      </c>
    </row>
    <row r="55" spans="5:13">
      <c r="E55" s="7"/>
      <c r="F55" s="2"/>
      <c r="G55" s="2"/>
      <c r="H55" s="2"/>
      <c r="I55" s="2"/>
      <c r="J55" s="2"/>
      <c r="K55" s="2"/>
      <c r="L55" s="2">
        <f>IF(I54&gt;$B$5,I54-$B$5,0)</f>
        <v>2.82</v>
      </c>
      <c r="M55" s="9">
        <f>J55*L56</f>
        <v>0</v>
      </c>
    </row>
    <row r="56" spans="5:13">
      <c r="E56" s="7"/>
      <c r="F56" s="2"/>
      <c r="G56" s="2"/>
      <c r="H56" s="2"/>
      <c r="I56" s="2"/>
      <c r="J56" s="2"/>
      <c r="K56" s="2"/>
      <c r="L56" s="2"/>
      <c r="M56" s="9">
        <f>SUM(M53:M55)</f>
        <v>5.9399999999999995</v>
      </c>
    </row>
    <row r="57" spans="5:13">
      <c r="E57" s="7"/>
      <c r="F57" s="2"/>
      <c r="G57" s="2"/>
      <c r="H57" s="2"/>
      <c r="I57" s="2"/>
      <c r="J57" s="2"/>
      <c r="K57" s="2"/>
      <c r="L57" s="2" t="s">
        <v>13</v>
      </c>
      <c r="M57" s="9"/>
    </row>
    <row r="58" spans="5:13">
      <c r="L58" s="2"/>
    </row>
    <row r="59" spans="5:13" ht="30">
      <c r="E59" s="13" t="s">
        <v>76</v>
      </c>
      <c r="F59" s="14"/>
      <c r="G59" s="2"/>
      <c r="H59" s="2" t="s">
        <v>1</v>
      </c>
      <c r="I59" s="2" t="s">
        <v>2</v>
      </c>
      <c r="J59" s="2" t="s">
        <v>3</v>
      </c>
      <c r="K59" s="2"/>
      <c r="M59" s="8" t="s">
        <v>12</v>
      </c>
    </row>
    <row r="60" spans="5:13" ht="30">
      <c r="E60" s="7"/>
      <c r="F60" s="2"/>
      <c r="G60" s="2"/>
      <c r="H60" s="2" t="s">
        <v>0</v>
      </c>
      <c r="I60" s="2">
        <v>3.12</v>
      </c>
      <c r="J60" s="2">
        <v>1</v>
      </c>
      <c r="K60" s="2"/>
      <c r="L60" s="3" t="s">
        <v>11</v>
      </c>
      <c r="M60" s="9">
        <f>J60*L61</f>
        <v>3.12</v>
      </c>
    </row>
    <row r="61" spans="5:13">
      <c r="E61" s="7"/>
      <c r="F61" s="2"/>
      <c r="G61" s="2"/>
      <c r="H61" s="2" t="s">
        <v>71</v>
      </c>
      <c r="I61" s="2">
        <v>4.6500000000000004</v>
      </c>
      <c r="J61" s="2">
        <v>1</v>
      </c>
      <c r="K61" s="2"/>
      <c r="L61" s="2">
        <f>IF(I60&gt;$B$5,I60-$B$5,0)</f>
        <v>3.12</v>
      </c>
      <c r="M61" s="9">
        <f>J61*L62</f>
        <v>4.6500000000000004</v>
      </c>
    </row>
    <row r="62" spans="5:13">
      <c r="E62" s="7"/>
      <c r="F62" s="2"/>
      <c r="G62" s="2"/>
      <c r="H62" s="2"/>
      <c r="I62" s="2"/>
      <c r="J62" s="2"/>
      <c r="K62" s="2"/>
      <c r="L62" s="2">
        <f>IF(I61&gt;$B$5,I61-$B$5,0)</f>
        <v>4.6500000000000004</v>
      </c>
      <c r="M62" s="9">
        <f>J62*L63</f>
        <v>0</v>
      </c>
    </row>
    <row r="63" spans="5:13">
      <c r="E63" s="7"/>
      <c r="F63" s="2"/>
      <c r="G63" s="2"/>
      <c r="H63" s="2"/>
      <c r="I63" s="2"/>
      <c r="J63" s="2"/>
      <c r="K63" s="2"/>
      <c r="L63" s="2"/>
      <c r="M63" s="9">
        <f>SUM(M60:M62)</f>
        <v>7.7700000000000005</v>
      </c>
    </row>
    <row r="64" spans="5:13">
      <c r="E64" s="7"/>
      <c r="F64" s="2"/>
      <c r="G64" s="2"/>
      <c r="H64" s="2"/>
      <c r="I64" s="2"/>
      <c r="J64" s="2"/>
      <c r="K64" s="2"/>
      <c r="L64" s="2" t="s">
        <v>13</v>
      </c>
      <c r="M64" s="9"/>
    </row>
    <row r="65" spans="5:13">
      <c r="L65" s="2"/>
    </row>
    <row r="66" spans="5:13" ht="30">
      <c r="E66" s="13" t="s">
        <v>77</v>
      </c>
      <c r="F66" s="14"/>
      <c r="G66" s="2"/>
      <c r="H66" s="2" t="s">
        <v>1</v>
      </c>
      <c r="I66" s="2" t="s">
        <v>2</v>
      </c>
      <c r="J66" s="2" t="s">
        <v>3</v>
      </c>
      <c r="K66" s="2"/>
      <c r="M66" s="8" t="s">
        <v>12</v>
      </c>
    </row>
    <row r="67" spans="5:13" ht="30">
      <c r="E67" s="7"/>
      <c r="F67" s="2"/>
      <c r="G67" s="2"/>
      <c r="H67" s="2" t="s">
        <v>0</v>
      </c>
      <c r="I67" s="2">
        <v>3.12</v>
      </c>
      <c r="J67" s="2">
        <v>1</v>
      </c>
      <c r="K67" s="2"/>
      <c r="L67" s="3" t="s">
        <v>11</v>
      </c>
      <c r="M67" s="9">
        <f>J67*L68</f>
        <v>3.12</v>
      </c>
    </row>
    <row r="68" spans="5:13">
      <c r="E68" s="7"/>
      <c r="F68" s="2"/>
      <c r="G68" s="2"/>
      <c r="H68" s="2" t="s">
        <v>71</v>
      </c>
      <c r="I68" s="2">
        <v>4.6500000000000004</v>
      </c>
      <c r="J68" s="2">
        <v>1</v>
      </c>
      <c r="K68" s="2"/>
      <c r="L68" s="2">
        <f>IF(I67&gt;$B$5,I67-$B$5,0)</f>
        <v>3.12</v>
      </c>
      <c r="M68" s="9">
        <f>J68*L69</f>
        <v>4.6500000000000004</v>
      </c>
    </row>
    <row r="69" spans="5:13">
      <c r="E69" s="7"/>
      <c r="F69" s="2"/>
      <c r="G69" s="2"/>
      <c r="H69" s="2" t="s">
        <v>78</v>
      </c>
      <c r="I69" s="2">
        <v>2.35</v>
      </c>
      <c r="J69" s="2">
        <v>1</v>
      </c>
      <c r="K69" s="2"/>
      <c r="L69" s="2">
        <f>IF(I68&gt;$B$5,I68-$B$5,0)</f>
        <v>4.6500000000000004</v>
      </c>
      <c r="M69" s="9">
        <f>J69*L70</f>
        <v>2.35</v>
      </c>
    </row>
    <row r="70" spans="5:13">
      <c r="E70" s="7"/>
      <c r="F70" s="2"/>
      <c r="G70" s="2"/>
      <c r="H70" s="2"/>
      <c r="I70" s="2"/>
      <c r="J70" s="2"/>
      <c r="K70" s="2"/>
      <c r="L70" s="2">
        <f>IF(I69&gt;$B$5,I69-$B$5,0)</f>
        <v>2.35</v>
      </c>
      <c r="M70" s="9">
        <f>SUM(M67:M69)</f>
        <v>10.120000000000001</v>
      </c>
    </row>
    <row r="71" spans="5:13">
      <c r="E71" s="7"/>
      <c r="F71" s="2"/>
      <c r="G71" s="2"/>
      <c r="H71" s="2"/>
      <c r="I71" s="2"/>
      <c r="J71" s="2"/>
      <c r="K71" s="2"/>
      <c r="L71" s="2" t="s">
        <v>13</v>
      </c>
      <c r="M71" s="9"/>
    </row>
    <row r="72" spans="5:13">
      <c r="L72" s="2"/>
    </row>
    <row r="73" spans="5:13" ht="30">
      <c r="E73" s="13" t="s">
        <v>79</v>
      </c>
      <c r="F73" s="14"/>
      <c r="G73" s="2"/>
      <c r="H73" s="2" t="s">
        <v>1</v>
      </c>
      <c r="I73" s="2" t="s">
        <v>2</v>
      </c>
      <c r="J73" s="2" t="s">
        <v>3</v>
      </c>
      <c r="K73" s="2"/>
      <c r="M73" s="8" t="s">
        <v>12</v>
      </c>
    </row>
    <row r="74" spans="5:13" ht="30">
      <c r="E74" s="7"/>
      <c r="F74" s="2"/>
      <c r="G74" s="2"/>
      <c r="H74" s="2" t="s">
        <v>0</v>
      </c>
      <c r="I74" s="2">
        <v>3.12</v>
      </c>
      <c r="J74" s="2">
        <v>2</v>
      </c>
      <c r="K74" s="2"/>
      <c r="L74" s="3" t="s">
        <v>11</v>
      </c>
      <c r="M74" s="9">
        <f>J74*L75</f>
        <v>6.24</v>
      </c>
    </row>
    <row r="75" spans="5:13">
      <c r="E75" s="7"/>
      <c r="F75" s="2"/>
      <c r="G75" s="2"/>
      <c r="H75" s="2" t="s">
        <v>71</v>
      </c>
      <c r="I75" s="2">
        <v>4.6500000000000004</v>
      </c>
      <c r="J75" s="2">
        <v>2</v>
      </c>
      <c r="K75" s="2"/>
      <c r="L75" s="2">
        <f>IF(I74&gt;$B$5,I74-$B$5,0)</f>
        <v>3.12</v>
      </c>
      <c r="M75" s="9">
        <f>J75*L76</f>
        <v>9.3000000000000007</v>
      </c>
    </row>
    <row r="76" spans="5:13">
      <c r="E76" s="7"/>
      <c r="F76" s="2"/>
      <c r="G76" s="2"/>
      <c r="H76" s="2" t="s">
        <v>78</v>
      </c>
      <c r="I76" s="2">
        <v>2.35</v>
      </c>
      <c r="J76" s="2">
        <v>1</v>
      </c>
      <c r="K76" s="2"/>
      <c r="L76" s="2">
        <f>IF(I75&gt;$B$5,I75-$B$5,0)</f>
        <v>4.6500000000000004</v>
      </c>
      <c r="M76" s="9">
        <f>J76*L77</f>
        <v>2.35</v>
      </c>
    </row>
    <row r="77" spans="5:13">
      <c r="E77" s="7"/>
      <c r="F77" s="2"/>
      <c r="G77" s="2"/>
      <c r="H77" s="2"/>
      <c r="I77" s="2"/>
      <c r="J77" s="2"/>
      <c r="K77" s="2"/>
      <c r="L77" s="2">
        <f>IF(I76&gt;$B$5,I76-$B$5,0)</f>
        <v>2.35</v>
      </c>
      <c r="M77" s="9">
        <f>SUM(M74:M76)</f>
        <v>17.89</v>
      </c>
    </row>
    <row r="78" spans="5:13">
      <c r="E78" s="7"/>
      <c r="F78" s="2"/>
      <c r="G78" s="2"/>
      <c r="H78" s="2"/>
      <c r="I78" s="2"/>
      <c r="J78" s="2"/>
      <c r="K78" s="2"/>
      <c r="L78" s="2" t="s">
        <v>13</v>
      </c>
      <c r="M78" s="9"/>
    </row>
    <row r="79" spans="5:13">
      <c r="L79" s="2"/>
    </row>
    <row r="80" spans="5:13" ht="30">
      <c r="E80" s="13" t="s">
        <v>80</v>
      </c>
      <c r="F80" s="14"/>
      <c r="G80" s="2"/>
      <c r="H80" s="2" t="s">
        <v>1</v>
      </c>
      <c r="I80" s="2" t="s">
        <v>2</v>
      </c>
      <c r="J80" s="2" t="s">
        <v>3</v>
      </c>
      <c r="K80" s="2"/>
      <c r="M80" s="8" t="s">
        <v>12</v>
      </c>
    </row>
    <row r="81" spans="5:13" ht="30">
      <c r="E81" s="7"/>
      <c r="F81" s="2"/>
      <c r="G81" s="2"/>
      <c r="H81" s="2" t="s">
        <v>0</v>
      </c>
      <c r="I81" s="2">
        <v>3.12</v>
      </c>
      <c r="J81" s="2">
        <v>2</v>
      </c>
      <c r="K81" s="2"/>
      <c r="L81" s="3" t="s">
        <v>11</v>
      </c>
      <c r="M81" s="9">
        <f>J81*L82</f>
        <v>6.24</v>
      </c>
    </row>
    <row r="82" spans="5:13">
      <c r="E82" s="7"/>
      <c r="F82" s="2"/>
      <c r="G82" s="2"/>
      <c r="H82" s="2" t="s">
        <v>78</v>
      </c>
      <c r="I82" s="2">
        <v>2.35</v>
      </c>
      <c r="J82" s="2">
        <v>1</v>
      </c>
      <c r="K82" s="2"/>
      <c r="L82" s="2">
        <f>IF(I81&gt;$B$5,I81-$B$5,0)</f>
        <v>3.12</v>
      </c>
      <c r="M82" s="9">
        <f>J82*L83</f>
        <v>2.35</v>
      </c>
    </row>
    <row r="83" spans="5:13">
      <c r="E83" s="7"/>
      <c r="F83" s="2"/>
      <c r="G83" s="2"/>
      <c r="H83" s="2" t="s">
        <v>71</v>
      </c>
      <c r="I83" s="2">
        <v>4.6500000000000004</v>
      </c>
      <c r="J83" s="2">
        <v>2</v>
      </c>
      <c r="K83" s="2"/>
      <c r="L83" s="2">
        <f>IF(I82&gt;$B$5,I82-$B$5,0)</f>
        <v>2.35</v>
      </c>
      <c r="M83" s="9">
        <f>J83*L84</f>
        <v>9.3000000000000007</v>
      </c>
    </row>
    <row r="84" spans="5:13">
      <c r="E84" s="7"/>
      <c r="F84" s="2"/>
      <c r="G84" s="2"/>
      <c r="H84" s="2"/>
      <c r="I84" s="2"/>
      <c r="J84" s="2"/>
      <c r="K84" s="2"/>
      <c r="L84" s="2">
        <f>IF(I83&gt;$B$5,I83-$B$5,0)</f>
        <v>4.6500000000000004</v>
      </c>
      <c r="M84" s="9">
        <f>SUM(M81:M83)</f>
        <v>17.89</v>
      </c>
    </row>
    <row r="85" spans="5:13">
      <c r="E85" s="7"/>
      <c r="F85" s="2"/>
      <c r="G85" s="2"/>
      <c r="H85" s="2"/>
      <c r="I85" s="2"/>
      <c r="J85" s="2"/>
      <c r="K85" s="2"/>
      <c r="L85" s="2" t="s">
        <v>13</v>
      </c>
      <c r="M85" s="9"/>
    </row>
    <row r="86" spans="5:13">
      <c r="L86" s="2"/>
    </row>
    <row r="87" spans="5:13" ht="30">
      <c r="E87" s="13" t="s">
        <v>81</v>
      </c>
      <c r="F87" s="14"/>
      <c r="G87" s="2"/>
      <c r="H87" s="2" t="s">
        <v>1</v>
      </c>
      <c r="I87" s="2" t="s">
        <v>2</v>
      </c>
      <c r="J87" s="2" t="s">
        <v>3</v>
      </c>
      <c r="K87" s="2"/>
      <c r="M87" s="8" t="s">
        <v>12</v>
      </c>
    </row>
    <row r="88" spans="5:13" ht="30">
      <c r="E88" s="7"/>
      <c r="F88" s="2"/>
      <c r="G88" s="2"/>
      <c r="H88" s="2" t="s">
        <v>0</v>
      </c>
      <c r="I88" s="2">
        <v>3.12</v>
      </c>
      <c r="J88" s="2">
        <v>1</v>
      </c>
      <c r="K88" s="2"/>
      <c r="L88" s="3" t="s">
        <v>11</v>
      </c>
      <c r="M88" s="9">
        <f>J88*L89</f>
        <v>3.12</v>
      </c>
    </row>
    <row r="89" spans="5:13">
      <c r="E89" s="7"/>
      <c r="F89" s="2"/>
      <c r="G89" s="2"/>
      <c r="H89" s="2" t="s">
        <v>78</v>
      </c>
      <c r="I89" s="2">
        <v>2.35</v>
      </c>
      <c r="J89" s="2">
        <v>1</v>
      </c>
      <c r="K89" s="2"/>
      <c r="L89" s="2">
        <f>IF(I88&gt;$B$5,I88-$B$5,0)</f>
        <v>3.12</v>
      </c>
      <c r="M89" s="9">
        <f>J89*L90</f>
        <v>2.35</v>
      </c>
    </row>
    <row r="90" spans="5:13">
      <c r="E90" s="7"/>
      <c r="F90" s="2"/>
      <c r="G90" s="2"/>
      <c r="H90" s="2"/>
      <c r="I90" s="2"/>
      <c r="J90" s="2"/>
      <c r="K90" s="2"/>
      <c r="L90" s="2">
        <f>IF(I89&gt;$B$5,I89-$B$5,0)</f>
        <v>2.35</v>
      </c>
      <c r="M90" s="9">
        <f>J90*L91</f>
        <v>0</v>
      </c>
    </row>
    <row r="91" spans="5:13">
      <c r="E91" s="7"/>
      <c r="F91" s="2"/>
      <c r="G91" s="2"/>
      <c r="H91" s="2"/>
      <c r="I91" s="2"/>
      <c r="J91" s="2"/>
      <c r="K91" s="2"/>
      <c r="L91" s="2"/>
      <c r="M91" s="9">
        <f>SUM(M88:M90)</f>
        <v>5.4700000000000006</v>
      </c>
    </row>
    <row r="92" spans="5:13">
      <c r="E92" s="7"/>
      <c r="F92" s="2"/>
      <c r="G92" s="2"/>
      <c r="H92" s="2"/>
      <c r="I92" s="2"/>
      <c r="J92" s="2"/>
      <c r="K92" s="2"/>
      <c r="L92" s="2" t="s">
        <v>13</v>
      </c>
      <c r="M92" s="9"/>
    </row>
    <row r="93" spans="5:13">
      <c r="L93" s="2"/>
    </row>
    <row r="94" spans="5:13" ht="30">
      <c r="E94" s="13" t="s">
        <v>82</v>
      </c>
      <c r="F94" s="14"/>
      <c r="G94" s="2"/>
      <c r="H94" s="2" t="s">
        <v>1</v>
      </c>
      <c r="I94" s="2" t="s">
        <v>2</v>
      </c>
      <c r="J94" s="2" t="s">
        <v>3</v>
      </c>
      <c r="K94" s="2"/>
      <c r="M94" s="8" t="s">
        <v>12</v>
      </c>
    </row>
    <row r="95" spans="5:13" ht="30">
      <c r="E95" s="7"/>
      <c r="F95" s="2"/>
      <c r="G95" s="2"/>
      <c r="H95" s="2" t="s">
        <v>0</v>
      </c>
      <c r="I95" s="2">
        <v>3.12</v>
      </c>
      <c r="J95" s="2">
        <v>1</v>
      </c>
      <c r="K95" s="2"/>
      <c r="L95" s="3" t="s">
        <v>11</v>
      </c>
      <c r="M95" s="9">
        <f>J95*L96</f>
        <v>3.12</v>
      </c>
    </row>
    <row r="96" spans="5:13">
      <c r="E96" s="7"/>
      <c r="F96" s="2"/>
      <c r="G96" s="2"/>
      <c r="H96" s="2" t="s">
        <v>71</v>
      </c>
      <c r="I96" s="2">
        <v>4.6500000000000004</v>
      </c>
      <c r="J96" s="2">
        <v>1</v>
      </c>
      <c r="K96" s="2"/>
      <c r="L96" s="2">
        <f>IF(I95&gt;$B$5,I95-$B$5,0)</f>
        <v>3.12</v>
      </c>
      <c r="M96" s="9">
        <f>J96*L97</f>
        <v>4.6500000000000004</v>
      </c>
    </row>
    <row r="97" spans="5:13">
      <c r="E97" s="7"/>
      <c r="F97" s="2"/>
      <c r="G97" s="2"/>
      <c r="H97" s="2"/>
      <c r="I97" s="2"/>
      <c r="J97" s="2"/>
      <c r="K97" s="2"/>
      <c r="L97" s="2">
        <f>IF(I96&gt;$B$5,I96-$B$5,0)</f>
        <v>4.6500000000000004</v>
      </c>
      <c r="M97" s="9">
        <f>J97*L98</f>
        <v>0</v>
      </c>
    </row>
    <row r="98" spans="5:13">
      <c r="E98" s="7"/>
      <c r="F98" s="2"/>
      <c r="G98" s="2"/>
      <c r="H98" s="2"/>
      <c r="I98" s="2"/>
      <c r="J98" s="2"/>
      <c r="K98" s="2"/>
      <c r="L98" s="2"/>
      <c r="M98" s="9">
        <f>SUM(M95:M97)</f>
        <v>7.7700000000000005</v>
      </c>
    </row>
    <row r="99" spans="5:13">
      <c r="E99" s="7"/>
      <c r="F99" s="2"/>
      <c r="G99" s="2"/>
      <c r="H99" s="2"/>
      <c r="I99" s="2"/>
      <c r="J99" s="2"/>
      <c r="K99" s="2"/>
      <c r="L99" s="2" t="s">
        <v>13</v>
      </c>
      <c r="M99" s="9"/>
    </row>
    <row r="100" spans="5:13">
      <c r="L100" s="2"/>
    </row>
    <row r="101" spans="5:13" ht="30">
      <c r="E101" s="13" t="s">
        <v>83</v>
      </c>
      <c r="F101" s="14"/>
      <c r="G101" s="2"/>
      <c r="H101" s="2" t="s">
        <v>1</v>
      </c>
      <c r="I101" s="2" t="s">
        <v>2</v>
      </c>
      <c r="J101" s="2" t="s">
        <v>3</v>
      </c>
      <c r="K101" s="2"/>
      <c r="M101" s="8" t="s">
        <v>12</v>
      </c>
    </row>
    <row r="102" spans="5:13" ht="30">
      <c r="E102" s="7"/>
      <c r="F102" s="2"/>
      <c r="G102" s="2"/>
      <c r="H102" s="2" t="s">
        <v>0</v>
      </c>
      <c r="I102" s="2">
        <v>3.12</v>
      </c>
      <c r="J102" s="2">
        <v>1</v>
      </c>
      <c r="K102" s="2"/>
      <c r="L102" s="3" t="s">
        <v>11</v>
      </c>
      <c r="M102" s="9">
        <f>J102*L103</f>
        <v>3.12</v>
      </c>
    </row>
    <row r="103" spans="5:13">
      <c r="E103" s="7"/>
      <c r="F103" s="2"/>
      <c r="G103" s="2"/>
      <c r="H103" s="2" t="s">
        <v>98</v>
      </c>
      <c r="I103" s="2">
        <v>3.1</v>
      </c>
      <c r="J103" s="2">
        <v>2</v>
      </c>
      <c r="K103" s="2"/>
      <c r="L103" s="2">
        <f>IF(I102&gt;$B$5,I102-$B$5,0)</f>
        <v>3.12</v>
      </c>
      <c r="M103" s="9">
        <f>J103*L104</f>
        <v>6.2</v>
      </c>
    </row>
    <row r="104" spans="5:13">
      <c r="E104" s="7"/>
      <c r="F104" s="2"/>
      <c r="G104" s="2"/>
      <c r="H104" s="2" t="s">
        <v>71</v>
      </c>
      <c r="I104" s="2">
        <v>4.6500000000000004</v>
      </c>
      <c r="J104" s="2">
        <v>1</v>
      </c>
      <c r="K104" s="2"/>
      <c r="L104" s="2">
        <f>IF(I103&gt;$B$5,I103-$B$5,0)</f>
        <v>3.1</v>
      </c>
      <c r="M104" s="9">
        <f>J104*L105</f>
        <v>4.6500000000000004</v>
      </c>
    </row>
    <row r="105" spans="5:13">
      <c r="E105" s="7"/>
      <c r="F105" s="2"/>
      <c r="G105" s="2"/>
      <c r="H105" s="2"/>
      <c r="I105" s="2"/>
      <c r="J105" s="2"/>
      <c r="K105" s="2"/>
      <c r="L105" s="2">
        <f>IF(I104&gt;$B$5,I104-$B$5,0)</f>
        <v>4.6500000000000004</v>
      </c>
      <c r="M105" s="9">
        <f>SUM(M102:M104)</f>
        <v>13.97</v>
      </c>
    </row>
    <row r="106" spans="5:13">
      <c r="E106" s="7"/>
      <c r="F106" s="2"/>
      <c r="G106" s="2"/>
      <c r="H106" s="2"/>
      <c r="I106" s="2"/>
      <c r="J106" s="2"/>
      <c r="K106" s="2"/>
      <c r="L106" s="2" t="s">
        <v>13</v>
      </c>
      <c r="M106" s="9"/>
    </row>
    <row r="107" spans="5:13">
      <c r="L107" s="2"/>
    </row>
    <row r="108" spans="5:13" ht="30">
      <c r="E108" s="13" t="s">
        <v>84</v>
      </c>
      <c r="F108" s="14"/>
      <c r="G108" s="2"/>
      <c r="H108" s="2" t="s">
        <v>1</v>
      </c>
      <c r="I108" s="2" t="s">
        <v>2</v>
      </c>
      <c r="J108" s="2" t="s">
        <v>3</v>
      </c>
      <c r="K108" s="2"/>
      <c r="M108" s="8" t="s">
        <v>12</v>
      </c>
    </row>
    <row r="109" spans="5:13" ht="30">
      <c r="E109" s="7"/>
      <c r="F109" s="2"/>
      <c r="G109" s="2"/>
      <c r="H109" s="2" t="s">
        <v>71</v>
      </c>
      <c r="I109" s="2">
        <v>4.6500000000000004</v>
      </c>
      <c r="J109" s="2">
        <v>5</v>
      </c>
      <c r="K109" s="2"/>
      <c r="L109" s="3" t="s">
        <v>11</v>
      </c>
      <c r="M109" s="9">
        <f>J109*L110</f>
        <v>23.25</v>
      </c>
    </row>
    <row r="110" spans="5:13">
      <c r="E110" s="7"/>
      <c r="F110" s="2"/>
      <c r="G110" s="2"/>
      <c r="H110" s="2" t="s">
        <v>74</v>
      </c>
      <c r="I110" s="2">
        <v>2.82</v>
      </c>
      <c r="J110" s="2">
        <v>2</v>
      </c>
      <c r="K110" s="2"/>
      <c r="L110" s="2">
        <f>IF(I109&gt;$B$5,I109-$B$5,0)</f>
        <v>4.6500000000000004</v>
      </c>
      <c r="M110" s="9">
        <f>J110*L111</f>
        <v>5.64</v>
      </c>
    </row>
    <row r="111" spans="5:13">
      <c r="E111" s="7"/>
      <c r="F111" s="2"/>
      <c r="G111" s="2"/>
      <c r="H111" s="2" t="s">
        <v>0</v>
      </c>
      <c r="I111" s="2">
        <v>3.12</v>
      </c>
      <c r="J111" s="2">
        <v>5</v>
      </c>
      <c r="K111" s="2"/>
      <c r="L111" s="2">
        <f>IF(I110&gt;$B$5,I110-$B$5,0)</f>
        <v>2.82</v>
      </c>
      <c r="M111" s="9">
        <f>J111*L112</f>
        <v>15.600000000000001</v>
      </c>
    </row>
    <row r="112" spans="5:13">
      <c r="E112" s="7"/>
      <c r="F112" s="2"/>
      <c r="G112" s="2"/>
      <c r="H112" s="2" t="s">
        <v>99</v>
      </c>
      <c r="I112" s="2">
        <v>4.38</v>
      </c>
      <c r="J112" s="2">
        <v>1</v>
      </c>
      <c r="K112" s="2"/>
      <c r="L112" s="2">
        <f>IF(I111&gt;$B$5,I111-$B$5,0)</f>
        <v>3.12</v>
      </c>
      <c r="M112" s="9">
        <f>J112*L113</f>
        <v>4.38</v>
      </c>
    </row>
    <row r="113" spans="5:13">
      <c r="E113" s="7"/>
      <c r="F113" s="2"/>
      <c r="G113" s="2"/>
      <c r="H113" s="2"/>
      <c r="I113" s="2"/>
      <c r="J113" s="2"/>
      <c r="K113" s="2"/>
      <c r="L113" s="2">
        <f>IF(I112&gt;$B$5,I112-$B$5,0)</f>
        <v>4.38</v>
      </c>
      <c r="M113" s="9">
        <f>SUM(M109:M112)</f>
        <v>48.870000000000005</v>
      </c>
    </row>
    <row r="114" spans="5:13">
      <c r="E114" s="7"/>
      <c r="F114" s="2"/>
      <c r="G114" s="2"/>
      <c r="H114" s="2"/>
      <c r="I114" s="2"/>
      <c r="J114" s="2"/>
      <c r="K114" s="2"/>
      <c r="L114" s="2" t="s">
        <v>13</v>
      </c>
      <c r="M114" s="9"/>
    </row>
    <row r="115" spans="5:13">
      <c r="L115" s="2"/>
    </row>
    <row r="116" spans="5:13" ht="30">
      <c r="E116" s="13" t="s">
        <v>85</v>
      </c>
      <c r="F116" s="14"/>
      <c r="G116" s="2"/>
      <c r="H116" s="2" t="s">
        <v>1</v>
      </c>
      <c r="I116" s="2" t="s">
        <v>2</v>
      </c>
      <c r="J116" s="2" t="s">
        <v>3</v>
      </c>
      <c r="K116" s="2"/>
      <c r="M116" s="8" t="s">
        <v>12</v>
      </c>
    </row>
    <row r="117" spans="5:13" ht="30">
      <c r="E117" s="7"/>
      <c r="F117" s="2"/>
      <c r="G117" s="2"/>
      <c r="H117" s="2" t="s">
        <v>71</v>
      </c>
      <c r="I117" s="2">
        <v>4.6500000000000004</v>
      </c>
      <c r="J117" s="2">
        <v>4</v>
      </c>
      <c r="K117" s="2"/>
      <c r="L117" s="3" t="s">
        <v>11</v>
      </c>
      <c r="M117" s="9">
        <f>J117*L118</f>
        <v>18.600000000000001</v>
      </c>
    </row>
    <row r="118" spans="5:13">
      <c r="E118" s="7"/>
      <c r="F118" s="2"/>
      <c r="G118" s="2"/>
      <c r="H118" s="2" t="s">
        <v>99</v>
      </c>
      <c r="I118" s="2">
        <v>4.38</v>
      </c>
      <c r="J118" s="2">
        <v>1</v>
      </c>
      <c r="K118" s="2"/>
      <c r="L118" s="2">
        <f>IF(I117&gt;$B$5,I117-$B$5,0)</f>
        <v>4.6500000000000004</v>
      </c>
      <c r="M118" s="9">
        <f>J118*L119</f>
        <v>4.38</v>
      </c>
    </row>
    <row r="119" spans="5:13">
      <c r="E119" s="7"/>
      <c r="F119" s="2"/>
      <c r="G119" s="2"/>
      <c r="H119" s="2" t="s">
        <v>67</v>
      </c>
      <c r="I119" s="2">
        <v>19.02</v>
      </c>
      <c r="J119" s="2">
        <v>1</v>
      </c>
      <c r="K119" s="2"/>
      <c r="L119" s="2">
        <f>IF(I118&gt;$B$5,I118-$B$5,0)</f>
        <v>4.38</v>
      </c>
      <c r="M119" s="9">
        <f>J119*L120</f>
        <v>19.02</v>
      </c>
    </row>
    <row r="120" spans="5:13">
      <c r="E120" s="7"/>
      <c r="F120" s="2"/>
      <c r="G120" s="2"/>
      <c r="H120" s="2" t="s">
        <v>0</v>
      </c>
      <c r="I120" s="2">
        <v>3.12</v>
      </c>
      <c r="J120" s="2">
        <v>4</v>
      </c>
      <c r="K120" s="2"/>
      <c r="L120" s="2">
        <f>IF(I119&gt;$B$5,I119-$B$5,0)</f>
        <v>19.02</v>
      </c>
      <c r="M120" s="9">
        <f>J120*L121</f>
        <v>12.48</v>
      </c>
    </row>
    <row r="121" spans="5:13">
      <c r="E121" s="7"/>
      <c r="F121" s="2"/>
      <c r="G121" s="2"/>
      <c r="H121" s="2"/>
      <c r="I121" s="2"/>
      <c r="J121" s="2"/>
      <c r="K121" s="2"/>
      <c r="L121" s="2">
        <f>IF(I120&gt;$B$5,I120-$B$5,0)</f>
        <v>3.12</v>
      </c>
      <c r="M121" s="9">
        <f>SUM(M117:M120)</f>
        <v>54.480000000000004</v>
      </c>
    </row>
    <row r="122" spans="5:13">
      <c r="E122" s="7"/>
      <c r="F122" s="2"/>
      <c r="G122" s="2"/>
      <c r="H122" s="2"/>
      <c r="I122" s="2"/>
      <c r="J122" s="2"/>
      <c r="K122" s="2"/>
      <c r="L122" s="2" t="s">
        <v>13</v>
      </c>
      <c r="M122" s="9"/>
    </row>
    <row r="123" spans="5:13">
      <c r="L123" s="2"/>
    </row>
    <row r="124" spans="5:13" ht="30">
      <c r="E124" s="13" t="s">
        <v>86</v>
      </c>
      <c r="F124" s="14"/>
      <c r="G124" s="2"/>
      <c r="H124" s="2" t="s">
        <v>1</v>
      </c>
      <c r="I124" s="2" t="s">
        <v>2</v>
      </c>
      <c r="J124" s="2" t="s">
        <v>3</v>
      </c>
      <c r="K124" s="2"/>
      <c r="M124" s="8" t="s">
        <v>12</v>
      </c>
    </row>
    <row r="125" spans="5:13" ht="30">
      <c r="E125" s="7"/>
      <c r="F125" s="2"/>
      <c r="G125" s="2"/>
      <c r="H125" s="2" t="s">
        <v>71</v>
      </c>
      <c r="I125" s="2">
        <v>4.6500000000000004</v>
      </c>
      <c r="J125" s="2">
        <v>1</v>
      </c>
      <c r="K125" s="2"/>
      <c r="L125" s="3" t="s">
        <v>11</v>
      </c>
      <c r="M125" s="9">
        <f>J125*L126</f>
        <v>4.6500000000000004</v>
      </c>
    </row>
    <row r="126" spans="5:13">
      <c r="E126" s="7"/>
      <c r="F126" s="2"/>
      <c r="G126" s="2"/>
      <c r="H126" s="2"/>
      <c r="I126" s="2"/>
      <c r="J126" s="2"/>
      <c r="K126" s="2"/>
      <c r="L126" s="2">
        <f>IF(I125&gt;$B$5,I125-$B$5,0)</f>
        <v>4.6500000000000004</v>
      </c>
      <c r="M126" s="9">
        <f>J126*L127</f>
        <v>0</v>
      </c>
    </row>
    <row r="127" spans="5:13">
      <c r="E127" s="7"/>
      <c r="F127" s="2"/>
      <c r="G127" s="2"/>
      <c r="H127" s="2"/>
      <c r="I127" s="2"/>
      <c r="J127" s="2"/>
      <c r="K127" s="2"/>
      <c r="L127" s="2"/>
      <c r="M127" s="9">
        <f>J127*L128</f>
        <v>0</v>
      </c>
    </row>
    <row r="128" spans="5:13">
      <c r="E128" s="7"/>
      <c r="F128" s="2"/>
      <c r="G128" s="2"/>
      <c r="H128" s="2"/>
      <c r="I128" s="2"/>
      <c r="J128" s="2"/>
      <c r="K128" s="2"/>
      <c r="L128" s="2"/>
      <c r="M128" s="9">
        <f>SUM(M125:M127)</f>
        <v>4.6500000000000004</v>
      </c>
    </row>
    <row r="129" spans="5:13">
      <c r="E129" s="7"/>
      <c r="F129" s="2"/>
      <c r="G129" s="2"/>
      <c r="H129" s="2"/>
      <c r="I129" s="2"/>
      <c r="J129" s="2"/>
      <c r="K129" s="2"/>
      <c r="L129" s="2" t="s">
        <v>13</v>
      </c>
      <c r="M129" s="9"/>
    </row>
    <row r="130" spans="5:13">
      <c r="L130" s="2"/>
    </row>
    <row r="131" spans="5:13" ht="30">
      <c r="E131" s="13" t="s">
        <v>87</v>
      </c>
      <c r="F131" s="14"/>
      <c r="G131" s="2"/>
      <c r="H131" s="2" t="s">
        <v>1</v>
      </c>
      <c r="I131" s="2" t="s">
        <v>2</v>
      </c>
      <c r="J131" s="2" t="s">
        <v>3</v>
      </c>
      <c r="K131" s="2"/>
      <c r="M131" s="8" t="s">
        <v>12</v>
      </c>
    </row>
    <row r="132" spans="5:13" ht="30">
      <c r="E132" s="7"/>
      <c r="F132" s="2"/>
      <c r="G132" s="2"/>
      <c r="H132" s="2" t="s">
        <v>71</v>
      </c>
      <c r="I132" s="2">
        <v>4.6500000000000004</v>
      </c>
      <c r="J132" s="2">
        <v>3</v>
      </c>
      <c r="K132" s="2"/>
      <c r="L132" s="3" t="s">
        <v>11</v>
      </c>
      <c r="M132" s="9">
        <f>J132*L133</f>
        <v>13.950000000000001</v>
      </c>
    </row>
    <row r="133" spans="5:13">
      <c r="E133" s="7"/>
      <c r="F133" s="2"/>
      <c r="G133" s="2"/>
      <c r="H133" s="2" t="s">
        <v>98</v>
      </c>
      <c r="I133" s="2">
        <v>3.1</v>
      </c>
      <c r="J133" s="2">
        <v>2</v>
      </c>
      <c r="K133" s="2"/>
      <c r="L133" s="2">
        <f>IF(I132&gt;$B$5,I132-$B$5,0)</f>
        <v>4.6500000000000004</v>
      </c>
      <c r="M133" s="9">
        <f>J133*L134</f>
        <v>6.2</v>
      </c>
    </row>
    <row r="134" spans="5:13">
      <c r="E134" s="7"/>
      <c r="F134" s="2"/>
      <c r="G134" s="2"/>
      <c r="H134" s="2"/>
      <c r="I134" s="2"/>
      <c r="J134" s="2"/>
      <c r="K134" s="2"/>
      <c r="L134" s="2">
        <f>IF(I133&gt;$B$5,I133-$B$5,0)</f>
        <v>3.1</v>
      </c>
      <c r="M134" s="9">
        <f>J134*L135</f>
        <v>0</v>
      </c>
    </row>
    <row r="135" spans="5:13">
      <c r="E135" s="7"/>
      <c r="F135" s="2"/>
      <c r="G135" s="2"/>
      <c r="H135" s="2"/>
      <c r="I135" s="2"/>
      <c r="J135" s="2"/>
      <c r="K135" s="2"/>
      <c r="L135" s="2"/>
      <c r="M135" s="9">
        <f>SUM(M132:M134)</f>
        <v>20.150000000000002</v>
      </c>
    </row>
    <row r="136" spans="5:13">
      <c r="E136" s="7"/>
      <c r="F136" s="2"/>
      <c r="G136" s="2"/>
      <c r="H136" s="2"/>
      <c r="I136" s="2"/>
      <c r="J136" s="2"/>
      <c r="K136" s="2"/>
      <c r="L136" s="2" t="s">
        <v>13</v>
      </c>
      <c r="M136" s="9"/>
    </row>
    <row r="137" spans="5:13">
      <c r="L137" s="2"/>
    </row>
    <row r="138" spans="5:13" ht="30">
      <c r="E138" s="13" t="s">
        <v>88</v>
      </c>
      <c r="F138" s="14"/>
      <c r="G138" s="2"/>
      <c r="H138" s="2" t="s">
        <v>1</v>
      </c>
      <c r="I138" s="2" t="s">
        <v>2</v>
      </c>
      <c r="J138" s="2" t="s">
        <v>3</v>
      </c>
      <c r="K138" s="2"/>
      <c r="M138" s="8" t="s">
        <v>12</v>
      </c>
    </row>
    <row r="139" spans="5:13" ht="30">
      <c r="E139" s="7"/>
      <c r="F139" s="2"/>
      <c r="G139" s="2"/>
      <c r="H139" s="2" t="s">
        <v>71</v>
      </c>
      <c r="I139" s="2">
        <v>4.6500000000000004</v>
      </c>
      <c r="J139" s="2">
        <v>4</v>
      </c>
      <c r="K139" s="2"/>
      <c r="L139" s="3" t="s">
        <v>11</v>
      </c>
      <c r="M139" s="9">
        <f>J139*L140</f>
        <v>18.600000000000001</v>
      </c>
    </row>
    <row r="140" spans="5:13">
      <c r="E140" s="7"/>
      <c r="F140" s="2"/>
      <c r="G140" s="2"/>
      <c r="H140" s="2" t="s">
        <v>98</v>
      </c>
      <c r="I140" s="2">
        <v>3.1</v>
      </c>
      <c r="J140" s="2">
        <v>2</v>
      </c>
      <c r="K140" s="2"/>
      <c r="L140" s="2">
        <f>IF(I139&gt;$B$5,I139-$B$5,0)</f>
        <v>4.6500000000000004</v>
      </c>
      <c r="M140" s="9">
        <f>J140*L141</f>
        <v>6.2</v>
      </c>
    </row>
    <row r="141" spans="5:13">
      <c r="E141" s="7"/>
      <c r="F141" s="2"/>
      <c r="G141" s="2"/>
      <c r="H141" s="2"/>
      <c r="I141" s="2"/>
      <c r="J141" s="2"/>
      <c r="K141" s="2"/>
      <c r="L141" s="2">
        <f>IF(I140&gt;$B$5,I140-$B$5,0)</f>
        <v>3.1</v>
      </c>
      <c r="M141" s="9">
        <f>J141*L142</f>
        <v>0</v>
      </c>
    </row>
    <row r="142" spans="5:13">
      <c r="E142" s="7"/>
      <c r="F142" s="2"/>
      <c r="G142" s="2"/>
      <c r="H142" s="2"/>
      <c r="I142" s="2"/>
      <c r="J142" s="2"/>
      <c r="K142" s="2"/>
      <c r="L142" s="2"/>
      <c r="M142" s="9">
        <f>SUM(M139:M141)</f>
        <v>24.8</v>
      </c>
    </row>
    <row r="143" spans="5:13">
      <c r="E143" s="7"/>
      <c r="F143" s="2"/>
      <c r="G143" s="2"/>
      <c r="H143" s="2"/>
      <c r="I143" s="2"/>
      <c r="J143" s="2"/>
      <c r="K143" s="2"/>
      <c r="L143" s="2" t="s">
        <v>13</v>
      </c>
      <c r="M143" s="9"/>
    </row>
    <row r="144" spans="5:13">
      <c r="L144" s="2"/>
    </row>
    <row r="145" spans="5:13" ht="30">
      <c r="E145" s="13" t="s">
        <v>89</v>
      </c>
      <c r="F145" s="14"/>
      <c r="G145" s="2"/>
      <c r="H145" s="2" t="s">
        <v>1</v>
      </c>
      <c r="I145" s="2" t="s">
        <v>2</v>
      </c>
      <c r="J145" s="2" t="s">
        <v>3</v>
      </c>
      <c r="K145" s="2"/>
      <c r="M145" s="8" t="s">
        <v>12</v>
      </c>
    </row>
    <row r="146" spans="5:13" ht="30">
      <c r="E146" s="7"/>
      <c r="F146" s="2"/>
      <c r="G146" s="2"/>
      <c r="H146" s="2" t="s">
        <v>71</v>
      </c>
      <c r="I146" s="2">
        <v>4.6500000000000004</v>
      </c>
      <c r="J146" s="2">
        <v>3</v>
      </c>
      <c r="K146" s="2"/>
      <c r="L146" s="3" t="s">
        <v>11</v>
      </c>
      <c r="M146" s="9">
        <f>J146*L147</f>
        <v>13.950000000000001</v>
      </c>
    </row>
    <row r="147" spans="5:13">
      <c r="E147" s="7"/>
      <c r="F147" s="2"/>
      <c r="G147" s="2"/>
      <c r="H147" s="2"/>
      <c r="I147" s="2"/>
      <c r="J147" s="2"/>
      <c r="K147" s="2"/>
      <c r="L147" s="2">
        <f>IF(I146&gt;$B$5,I146-$B$5,0)</f>
        <v>4.6500000000000004</v>
      </c>
      <c r="M147" s="9">
        <f>J147*L148</f>
        <v>0</v>
      </c>
    </row>
    <row r="148" spans="5:13">
      <c r="E148" s="7"/>
      <c r="F148" s="2"/>
      <c r="G148" s="2"/>
      <c r="H148" s="2"/>
      <c r="I148" s="2"/>
      <c r="J148" s="2"/>
      <c r="K148" s="2"/>
      <c r="L148" s="2"/>
      <c r="M148" s="9">
        <f>J148*L149</f>
        <v>0</v>
      </c>
    </row>
    <row r="149" spans="5:13">
      <c r="E149" s="7"/>
      <c r="F149" s="2"/>
      <c r="G149" s="2"/>
      <c r="H149" s="2"/>
      <c r="I149" s="2"/>
      <c r="J149" s="2"/>
      <c r="K149" s="2"/>
      <c r="L149" s="2"/>
      <c r="M149" s="9">
        <f>SUM(M146:M148)</f>
        <v>13.950000000000001</v>
      </c>
    </row>
    <row r="150" spans="5:13">
      <c r="E150" s="7"/>
      <c r="F150" s="2"/>
      <c r="G150" s="2"/>
      <c r="H150" s="2"/>
      <c r="I150" s="2"/>
      <c r="J150" s="2"/>
      <c r="K150" s="2"/>
      <c r="L150" s="2" t="s">
        <v>13</v>
      </c>
      <c r="M150" s="9"/>
    </row>
    <row r="151" spans="5:13">
      <c r="L151" s="2"/>
    </row>
    <row r="152" spans="5:13" ht="30">
      <c r="E152" s="13" t="s">
        <v>90</v>
      </c>
      <c r="F152" s="14"/>
      <c r="G152" s="2"/>
      <c r="H152" s="2" t="s">
        <v>1</v>
      </c>
      <c r="I152" s="2" t="s">
        <v>2</v>
      </c>
      <c r="J152" s="2" t="s">
        <v>3</v>
      </c>
      <c r="K152" s="2"/>
      <c r="M152" s="8" t="s">
        <v>12</v>
      </c>
    </row>
    <row r="153" spans="5:13" ht="30">
      <c r="E153" s="7"/>
      <c r="F153" s="2"/>
      <c r="G153" s="2"/>
      <c r="H153" s="2" t="s">
        <v>71</v>
      </c>
      <c r="I153" s="2">
        <v>4.6500000000000004</v>
      </c>
      <c r="J153" s="2">
        <v>1</v>
      </c>
      <c r="K153" s="2"/>
      <c r="L153" s="3" t="s">
        <v>11</v>
      </c>
      <c r="M153" s="9">
        <f>J153*L154</f>
        <v>4.6500000000000004</v>
      </c>
    </row>
    <row r="154" spans="5:13">
      <c r="E154" s="7"/>
      <c r="F154" s="2"/>
      <c r="G154" s="2"/>
      <c r="H154" s="2"/>
      <c r="I154" s="2"/>
      <c r="J154" s="2"/>
      <c r="K154" s="2"/>
      <c r="L154" s="2">
        <f>IF(I153&gt;$B$5,I153-$B$5,0)</f>
        <v>4.6500000000000004</v>
      </c>
      <c r="M154" s="9">
        <f>J154*L155</f>
        <v>0</v>
      </c>
    </row>
    <row r="155" spans="5:13">
      <c r="E155" s="7"/>
      <c r="F155" s="2"/>
      <c r="G155" s="2"/>
      <c r="H155" s="2"/>
      <c r="I155" s="2"/>
      <c r="J155" s="2"/>
      <c r="K155" s="2"/>
      <c r="L155" s="2"/>
      <c r="M155" s="9">
        <f>J155*L156</f>
        <v>0</v>
      </c>
    </row>
    <row r="156" spans="5:13">
      <c r="E156" s="7"/>
      <c r="F156" s="2"/>
      <c r="G156" s="2"/>
      <c r="H156" s="2"/>
      <c r="I156" s="2"/>
      <c r="J156" s="2"/>
      <c r="K156" s="2"/>
      <c r="L156" s="2"/>
      <c r="M156" s="9">
        <f>SUM(M153:M155)</f>
        <v>4.6500000000000004</v>
      </c>
    </row>
    <row r="157" spans="5:13">
      <c r="E157" s="7"/>
      <c r="F157" s="2"/>
      <c r="G157" s="2"/>
      <c r="H157" s="2"/>
      <c r="I157" s="2"/>
      <c r="J157" s="2"/>
      <c r="K157" s="2"/>
      <c r="L157" s="2" t="s">
        <v>13</v>
      </c>
      <c r="M157" s="9"/>
    </row>
    <row r="158" spans="5:13">
      <c r="L158" s="2"/>
    </row>
    <row r="159" spans="5:13" ht="30">
      <c r="E159" s="13" t="s">
        <v>91</v>
      </c>
      <c r="F159" s="14"/>
      <c r="G159" s="2"/>
      <c r="H159" s="2" t="s">
        <v>1</v>
      </c>
      <c r="I159" s="2" t="s">
        <v>2</v>
      </c>
      <c r="J159" s="2" t="s">
        <v>3</v>
      </c>
      <c r="K159" s="2"/>
      <c r="M159" s="8" t="s">
        <v>12</v>
      </c>
    </row>
    <row r="160" spans="5:13" ht="30">
      <c r="E160" s="7"/>
      <c r="F160" s="2"/>
      <c r="G160" s="2"/>
      <c r="H160" s="2" t="s">
        <v>71</v>
      </c>
      <c r="I160" s="2">
        <v>4.6500000000000004</v>
      </c>
      <c r="J160" s="2">
        <v>1</v>
      </c>
      <c r="K160" s="2"/>
      <c r="L160" s="3" t="s">
        <v>11</v>
      </c>
      <c r="M160" s="9">
        <f>J160*L161</f>
        <v>4.6500000000000004</v>
      </c>
    </row>
    <row r="161" spans="5:13">
      <c r="E161" s="7"/>
      <c r="F161" s="2"/>
      <c r="G161" s="2"/>
      <c r="H161" s="2" t="s">
        <v>74</v>
      </c>
      <c r="I161" s="2">
        <v>2.82</v>
      </c>
      <c r="J161" s="2">
        <v>2</v>
      </c>
      <c r="K161" s="2"/>
      <c r="L161" s="2">
        <f>IF(I160&gt;$B$5,I160-$B$5,0)</f>
        <v>4.6500000000000004</v>
      </c>
      <c r="M161" s="9">
        <f>J161*L162</f>
        <v>5.64</v>
      </c>
    </row>
    <row r="162" spans="5:13">
      <c r="E162" s="7"/>
      <c r="F162" s="2"/>
      <c r="G162" s="2"/>
      <c r="H162" s="2" t="s">
        <v>0</v>
      </c>
      <c r="I162" s="2">
        <v>3.12</v>
      </c>
      <c r="J162" s="2">
        <v>1</v>
      </c>
      <c r="K162" s="2"/>
      <c r="L162" s="2">
        <f>IF(I161&gt;$B$5,I161-$B$5,0)</f>
        <v>2.82</v>
      </c>
      <c r="M162" s="9">
        <f>J162*L163</f>
        <v>3.12</v>
      </c>
    </row>
    <row r="163" spans="5:13">
      <c r="E163" s="7"/>
      <c r="F163" s="2"/>
      <c r="G163" s="2"/>
      <c r="H163" s="2"/>
      <c r="I163" s="2"/>
      <c r="J163" s="2"/>
      <c r="K163" s="2"/>
      <c r="L163" s="2">
        <f>IF(I162&gt;$B$5,I162-$B$5,0)</f>
        <v>3.12</v>
      </c>
      <c r="M163" s="9">
        <f>SUM(M160:M162)</f>
        <v>13.41</v>
      </c>
    </row>
    <row r="164" spans="5:13">
      <c r="E164" s="7"/>
      <c r="F164" s="2"/>
      <c r="G164" s="2"/>
      <c r="H164" s="2"/>
      <c r="I164" s="2"/>
      <c r="J164" s="2"/>
      <c r="K164" s="2"/>
      <c r="L164" s="2" t="s">
        <v>13</v>
      </c>
      <c r="M164" s="9"/>
    </row>
    <row r="165" spans="5:13">
      <c r="L165" s="2"/>
    </row>
    <row r="166" spans="5:13" ht="30">
      <c r="E166" s="13" t="s">
        <v>92</v>
      </c>
      <c r="F166" s="14"/>
      <c r="G166" s="2"/>
      <c r="H166" s="2" t="s">
        <v>1</v>
      </c>
      <c r="I166" s="2" t="s">
        <v>2</v>
      </c>
      <c r="J166" s="2" t="s">
        <v>3</v>
      </c>
      <c r="K166" s="2"/>
      <c r="M166" s="8" t="s">
        <v>12</v>
      </c>
    </row>
    <row r="167" spans="5:13" ht="30">
      <c r="E167" s="7"/>
      <c r="F167" s="2"/>
      <c r="G167" s="2"/>
      <c r="H167" s="2" t="s">
        <v>71</v>
      </c>
      <c r="I167" s="2">
        <v>4.6500000000000004</v>
      </c>
      <c r="J167" s="2">
        <v>1</v>
      </c>
      <c r="K167" s="2"/>
      <c r="L167" s="3" t="s">
        <v>11</v>
      </c>
      <c r="M167" s="9">
        <f>J167*L168</f>
        <v>4.6500000000000004</v>
      </c>
    </row>
    <row r="168" spans="5:13">
      <c r="E168" s="7"/>
      <c r="F168" s="2"/>
      <c r="G168" s="2"/>
      <c r="H168" s="2" t="s">
        <v>74</v>
      </c>
      <c r="I168" s="2">
        <v>2.82</v>
      </c>
      <c r="J168" s="2">
        <v>2</v>
      </c>
      <c r="K168" s="2"/>
      <c r="L168" s="2">
        <f>IF(I167&gt;$B$5,I167-$B$5,0)</f>
        <v>4.6500000000000004</v>
      </c>
      <c r="M168" s="9">
        <f>J168*L169</f>
        <v>5.64</v>
      </c>
    </row>
    <row r="169" spans="5:13">
      <c r="E169" s="7"/>
      <c r="F169" s="2"/>
      <c r="G169" s="2"/>
      <c r="H169" s="2" t="s">
        <v>100</v>
      </c>
      <c r="I169" s="2">
        <v>1.28</v>
      </c>
      <c r="J169" s="2">
        <v>1</v>
      </c>
      <c r="K169" s="2"/>
      <c r="L169" s="2">
        <f>IF(I168&gt;$B$5,I168-$B$5,0)</f>
        <v>2.82</v>
      </c>
      <c r="M169" s="9">
        <f>J169*L170</f>
        <v>1.28</v>
      </c>
    </row>
    <row r="170" spans="5:13">
      <c r="E170" s="7"/>
      <c r="F170" s="2"/>
      <c r="G170" s="2"/>
      <c r="H170" s="2" t="s">
        <v>0</v>
      </c>
      <c r="I170" s="2">
        <v>3.12</v>
      </c>
      <c r="J170" s="2">
        <v>1</v>
      </c>
      <c r="K170" s="2"/>
      <c r="L170" s="2">
        <f>IF(I169&gt;$B$5,I169-$B$5,0)</f>
        <v>1.28</v>
      </c>
      <c r="M170" s="9">
        <f>J170*L171</f>
        <v>3.12</v>
      </c>
    </row>
    <row r="171" spans="5:13">
      <c r="E171" s="7"/>
      <c r="F171" s="2"/>
      <c r="G171" s="2"/>
      <c r="H171" s="2"/>
      <c r="I171" s="2"/>
      <c r="J171" s="2"/>
      <c r="K171" s="2"/>
      <c r="L171" s="2">
        <f>IF(I170&gt;$B$5,I170-$B$5,0)</f>
        <v>3.12</v>
      </c>
      <c r="M171" s="9">
        <f>SUM(M167:M170)</f>
        <v>14.689999999999998</v>
      </c>
    </row>
    <row r="172" spans="5:13">
      <c r="E172" s="7"/>
      <c r="F172" s="2"/>
      <c r="G172" s="2"/>
      <c r="H172" s="2"/>
      <c r="I172" s="2"/>
      <c r="J172" s="2"/>
      <c r="K172" s="2"/>
      <c r="L172" s="2" t="s">
        <v>13</v>
      </c>
      <c r="M172" s="9"/>
    </row>
    <row r="173" spans="5:13">
      <c r="L173" s="2"/>
    </row>
    <row r="174" spans="5:13" ht="30">
      <c r="E174" s="13" t="s">
        <v>93</v>
      </c>
      <c r="F174" s="14"/>
      <c r="G174" s="2"/>
      <c r="H174" s="2" t="s">
        <v>1</v>
      </c>
      <c r="I174" s="2" t="s">
        <v>2</v>
      </c>
      <c r="J174" s="2" t="s">
        <v>3</v>
      </c>
      <c r="K174" s="2"/>
      <c r="M174" s="8" t="s">
        <v>12</v>
      </c>
    </row>
    <row r="175" spans="5:13" ht="30">
      <c r="E175" s="7"/>
      <c r="F175" s="2"/>
      <c r="G175" s="2"/>
      <c r="H175" s="2" t="s">
        <v>101</v>
      </c>
      <c r="I175" s="2">
        <v>2.5</v>
      </c>
      <c r="J175" s="2">
        <v>1</v>
      </c>
      <c r="K175" s="2"/>
      <c r="L175" s="3" t="s">
        <v>11</v>
      </c>
      <c r="M175" s="9">
        <f>J175*L176</f>
        <v>2.5</v>
      </c>
    </row>
    <row r="176" spans="5:13">
      <c r="E176" s="7"/>
      <c r="F176" s="2"/>
      <c r="G176" s="2"/>
      <c r="H176" s="2" t="s">
        <v>74</v>
      </c>
      <c r="I176" s="2">
        <v>2.82</v>
      </c>
      <c r="J176" s="2">
        <v>1</v>
      </c>
      <c r="K176" s="2"/>
      <c r="L176" s="2">
        <f>IF(I175&gt;$B$5,I175-$B$5,0)</f>
        <v>2.5</v>
      </c>
      <c r="M176" s="9">
        <f>J176*L177</f>
        <v>2.82</v>
      </c>
    </row>
    <row r="177" spans="5:13">
      <c r="E177" s="7"/>
      <c r="F177" s="2"/>
      <c r="G177" s="2"/>
      <c r="H177" s="2"/>
      <c r="I177" s="2"/>
      <c r="J177" s="2"/>
      <c r="K177" s="2"/>
      <c r="L177" s="2">
        <f>IF(I176&gt;$B$5,I176-$B$5,0)</f>
        <v>2.82</v>
      </c>
      <c r="M177" s="9">
        <f>J177*L178</f>
        <v>0</v>
      </c>
    </row>
    <row r="178" spans="5:13">
      <c r="E178" s="7"/>
      <c r="F178" s="2"/>
      <c r="G178" s="2"/>
      <c r="H178" s="2"/>
      <c r="I178" s="2"/>
      <c r="J178" s="2"/>
      <c r="K178" s="2"/>
      <c r="L178" s="2"/>
      <c r="M178" s="9">
        <f>SUM(M175:M177)</f>
        <v>5.32</v>
      </c>
    </row>
    <row r="179" spans="5:13">
      <c r="E179" s="7"/>
      <c r="F179" s="2"/>
      <c r="G179" s="2"/>
      <c r="H179" s="2"/>
      <c r="I179" s="2"/>
      <c r="J179" s="2"/>
      <c r="K179" s="2"/>
      <c r="L179" s="2" t="s">
        <v>13</v>
      </c>
      <c r="M179" s="9"/>
    </row>
    <row r="180" spans="5:13">
      <c r="L180" s="2"/>
    </row>
    <row r="181" spans="5:13" ht="30">
      <c r="E181" s="13" t="s">
        <v>94</v>
      </c>
      <c r="F181" s="14"/>
      <c r="G181" s="2"/>
      <c r="H181" s="2" t="s">
        <v>1</v>
      </c>
      <c r="I181" s="2" t="s">
        <v>2</v>
      </c>
      <c r="J181" s="2" t="s">
        <v>3</v>
      </c>
      <c r="K181" s="2"/>
      <c r="M181" s="8" t="s">
        <v>12</v>
      </c>
    </row>
    <row r="182" spans="5:13" ht="30">
      <c r="E182" s="7"/>
      <c r="F182" s="2"/>
      <c r="G182" s="2"/>
      <c r="H182" s="2" t="s">
        <v>71</v>
      </c>
      <c r="I182" s="2">
        <v>4.6500000000000004</v>
      </c>
      <c r="J182" s="2">
        <v>1</v>
      </c>
      <c r="K182" s="2"/>
      <c r="L182" s="3" t="s">
        <v>11</v>
      </c>
      <c r="M182" s="9">
        <f>J182*L183</f>
        <v>4.6500000000000004</v>
      </c>
    </row>
    <row r="183" spans="5:13">
      <c r="E183" s="7"/>
      <c r="F183" s="2"/>
      <c r="G183" s="2"/>
      <c r="H183" s="2" t="s">
        <v>102</v>
      </c>
      <c r="I183" s="2">
        <v>2.4</v>
      </c>
      <c r="J183" s="2">
        <v>1</v>
      </c>
      <c r="K183" s="2"/>
      <c r="L183" s="2">
        <f>IF(I182&gt;$B$5,I182-$B$5,0)</f>
        <v>4.6500000000000004</v>
      </c>
      <c r="M183" s="9">
        <f>J183*L184</f>
        <v>2.4</v>
      </c>
    </row>
    <row r="184" spans="5:13">
      <c r="E184" s="7"/>
      <c r="F184" s="2"/>
      <c r="G184" s="2"/>
      <c r="H184" s="2"/>
      <c r="I184" s="2"/>
      <c r="J184" s="2"/>
      <c r="K184" s="2"/>
      <c r="L184" s="2">
        <f>IF(I183&gt;$B$5,I183-$B$5,0)</f>
        <v>2.4</v>
      </c>
      <c r="M184" s="9">
        <f>J184*L185</f>
        <v>0</v>
      </c>
    </row>
    <row r="185" spans="5:13">
      <c r="E185" s="7"/>
      <c r="F185" s="2"/>
      <c r="G185" s="2"/>
      <c r="H185" s="2"/>
      <c r="I185" s="2"/>
      <c r="J185" s="2"/>
      <c r="K185" s="2"/>
      <c r="L185" s="2"/>
      <c r="M185" s="9">
        <f>SUM(M182:M184)</f>
        <v>7.0500000000000007</v>
      </c>
    </row>
    <row r="186" spans="5:13">
      <c r="E186" s="7"/>
      <c r="F186" s="2"/>
      <c r="G186" s="2"/>
      <c r="H186" s="2"/>
      <c r="I186" s="2"/>
      <c r="J186" s="2"/>
      <c r="K186" s="2"/>
      <c r="L186" s="2" t="s">
        <v>13</v>
      </c>
      <c r="M186" s="9"/>
    </row>
    <row r="187" spans="5:13">
      <c r="L187" s="2"/>
    </row>
    <row r="188" spans="5:13" ht="30">
      <c r="E188" s="13" t="s">
        <v>95</v>
      </c>
      <c r="F188" s="14"/>
      <c r="G188" s="2"/>
      <c r="H188" s="2" t="s">
        <v>1</v>
      </c>
      <c r="I188" s="2" t="s">
        <v>2</v>
      </c>
      <c r="J188" s="2" t="s">
        <v>3</v>
      </c>
      <c r="K188" s="2"/>
      <c r="M188" s="8" t="s">
        <v>12</v>
      </c>
    </row>
    <row r="189" spans="5:13" ht="30">
      <c r="E189" s="7"/>
      <c r="F189" s="2"/>
      <c r="G189" s="2"/>
      <c r="H189" s="2" t="s">
        <v>71</v>
      </c>
      <c r="I189" s="2">
        <v>4.6500000000000004</v>
      </c>
      <c r="J189" s="2">
        <v>1</v>
      </c>
      <c r="K189" s="2"/>
      <c r="L189" s="3" t="s">
        <v>11</v>
      </c>
      <c r="M189" s="9">
        <f>J189*L190</f>
        <v>4.6500000000000004</v>
      </c>
    </row>
    <row r="190" spans="5:13">
      <c r="E190" s="7"/>
      <c r="F190" s="2"/>
      <c r="G190" s="2"/>
      <c r="H190" s="2" t="s">
        <v>74</v>
      </c>
      <c r="I190" s="2">
        <v>2.82</v>
      </c>
      <c r="J190" s="2">
        <v>1</v>
      </c>
      <c r="K190" s="2"/>
      <c r="L190" s="2">
        <f>IF(I189&gt;$B$5,I189-$B$5,0)</f>
        <v>4.6500000000000004</v>
      </c>
      <c r="M190" s="9">
        <f>J190*L191</f>
        <v>2.82</v>
      </c>
    </row>
    <row r="191" spans="5:13">
      <c r="E191" s="7"/>
      <c r="F191" s="2"/>
      <c r="G191" s="2"/>
      <c r="H191" s="2"/>
      <c r="I191" s="2"/>
      <c r="J191" s="2"/>
      <c r="K191" s="2"/>
      <c r="L191" s="2">
        <f>IF(I190&gt;$B$5,I190-$B$5,0)</f>
        <v>2.82</v>
      </c>
      <c r="M191" s="9">
        <f>J191*L192</f>
        <v>0</v>
      </c>
    </row>
    <row r="192" spans="5:13">
      <c r="E192" s="7"/>
      <c r="F192" s="2"/>
      <c r="G192" s="2"/>
      <c r="H192" s="2"/>
      <c r="I192" s="2"/>
      <c r="J192" s="2"/>
      <c r="K192" s="2"/>
      <c r="L192" s="2"/>
      <c r="M192" s="9">
        <f>SUM(M189:M191)</f>
        <v>7.4700000000000006</v>
      </c>
    </row>
    <row r="193" spans="5:13">
      <c r="E193" s="7"/>
      <c r="F193" s="2"/>
      <c r="G193" s="2"/>
      <c r="H193" s="2"/>
      <c r="I193" s="2"/>
      <c r="J193" s="2"/>
      <c r="K193" s="2"/>
      <c r="L193" s="2" t="s">
        <v>13</v>
      </c>
      <c r="M193" s="9"/>
    </row>
    <row r="194" spans="5:13">
      <c r="L194" s="2"/>
    </row>
    <row r="195" spans="5:13" ht="30">
      <c r="E195" s="13" t="s">
        <v>96</v>
      </c>
      <c r="F195" s="14"/>
      <c r="G195" s="2"/>
      <c r="H195" s="2" t="s">
        <v>1</v>
      </c>
      <c r="I195" s="2" t="s">
        <v>2</v>
      </c>
      <c r="J195" s="2" t="s">
        <v>3</v>
      </c>
      <c r="K195" s="2"/>
      <c r="M195" s="8" t="s">
        <v>12</v>
      </c>
    </row>
    <row r="196" spans="5:13" ht="30">
      <c r="E196" s="7"/>
      <c r="F196" s="2"/>
      <c r="G196" s="2"/>
      <c r="H196" s="2" t="s">
        <v>71</v>
      </c>
      <c r="I196" s="2">
        <v>4.6500000000000004</v>
      </c>
      <c r="J196" s="2">
        <v>4</v>
      </c>
      <c r="K196" s="2"/>
      <c r="L196" s="3" t="s">
        <v>11</v>
      </c>
      <c r="M196" s="9">
        <f>J196*L197</f>
        <v>18.600000000000001</v>
      </c>
    </row>
    <row r="197" spans="5:13">
      <c r="E197" s="7"/>
      <c r="F197" s="2"/>
      <c r="G197" s="2"/>
      <c r="H197" s="2" t="s">
        <v>98</v>
      </c>
      <c r="I197" s="2">
        <v>2.82</v>
      </c>
      <c r="J197" s="2">
        <v>3</v>
      </c>
      <c r="K197" s="2"/>
      <c r="L197" s="2">
        <f>IF(I196&gt;$B$5,I196-$B$5,0)</f>
        <v>4.6500000000000004</v>
      </c>
      <c r="M197" s="9">
        <f>J197*L198</f>
        <v>8.4599999999999991</v>
      </c>
    </row>
    <row r="198" spans="5:13">
      <c r="E198" s="7"/>
      <c r="F198" s="2"/>
      <c r="G198" s="2"/>
      <c r="H198" s="2"/>
      <c r="I198" s="2"/>
      <c r="J198" s="2"/>
      <c r="K198" s="2"/>
      <c r="L198" s="2">
        <f>IF(I197&gt;$B$5,I197-$B$5,0)</f>
        <v>2.82</v>
      </c>
      <c r="M198" s="9">
        <f>J198*L199</f>
        <v>0</v>
      </c>
    </row>
    <row r="199" spans="5:13">
      <c r="E199" s="7"/>
      <c r="F199" s="2"/>
      <c r="G199" s="2"/>
      <c r="H199" s="2"/>
      <c r="I199" s="2"/>
      <c r="J199" s="2"/>
      <c r="K199" s="2"/>
      <c r="L199" s="2"/>
      <c r="M199" s="9">
        <f>SUM(M196:M198)</f>
        <v>27.060000000000002</v>
      </c>
    </row>
    <row r="200" spans="5:13">
      <c r="E200" s="7"/>
      <c r="F200" s="2"/>
      <c r="G200" s="2"/>
      <c r="H200" s="2"/>
      <c r="I200" s="2"/>
      <c r="J200" s="2"/>
      <c r="K200" s="2"/>
      <c r="L200" s="2" t="s">
        <v>13</v>
      </c>
      <c r="M200" s="9"/>
    </row>
    <row r="201" spans="5:13">
      <c r="L201" s="2"/>
    </row>
    <row r="202" spans="5:13" ht="30">
      <c r="E202" s="13" t="s">
        <v>97</v>
      </c>
      <c r="F202" s="14"/>
      <c r="G202" s="2"/>
      <c r="H202" s="2" t="s">
        <v>1</v>
      </c>
      <c r="I202" s="2" t="s">
        <v>2</v>
      </c>
      <c r="J202" s="2" t="s">
        <v>3</v>
      </c>
      <c r="K202" s="2"/>
      <c r="M202" s="8" t="s">
        <v>12</v>
      </c>
    </row>
    <row r="203" spans="5:13" ht="30">
      <c r="E203" s="7"/>
      <c r="F203" s="2"/>
      <c r="G203" s="2"/>
      <c r="H203" s="2" t="s">
        <v>71</v>
      </c>
      <c r="I203" s="2">
        <v>4.6500000000000004</v>
      </c>
      <c r="J203" s="2">
        <v>1</v>
      </c>
      <c r="K203" s="2"/>
      <c r="L203" s="3" t="s">
        <v>11</v>
      </c>
      <c r="M203" s="9">
        <f>J203*L204</f>
        <v>4.6500000000000004</v>
      </c>
    </row>
    <row r="204" spans="5:13">
      <c r="E204" s="7"/>
      <c r="F204" s="2"/>
      <c r="G204" s="2"/>
      <c r="H204" s="2" t="s">
        <v>103</v>
      </c>
      <c r="I204" s="2">
        <v>2.3199999999999998</v>
      </c>
      <c r="J204" s="2">
        <v>1</v>
      </c>
      <c r="K204" s="2"/>
      <c r="L204" s="2">
        <f>IF(I203&gt;$B$5,I203-$B$5,0)</f>
        <v>4.6500000000000004</v>
      </c>
      <c r="M204" s="9">
        <f>J204*L205</f>
        <v>2.3199999999999998</v>
      </c>
    </row>
    <row r="205" spans="5:13">
      <c r="E205" s="7"/>
      <c r="F205" s="2"/>
      <c r="G205" s="2"/>
      <c r="H205" s="2" t="s">
        <v>104</v>
      </c>
      <c r="I205" s="2">
        <v>0.91</v>
      </c>
      <c r="J205" s="2">
        <v>1</v>
      </c>
      <c r="K205" s="2"/>
      <c r="L205" s="2">
        <f>IF(I204&gt;$B$5,I204-$B$5,0)</f>
        <v>2.3199999999999998</v>
      </c>
      <c r="M205" s="9">
        <f>J205*L206</f>
        <v>0.91</v>
      </c>
    </row>
    <row r="206" spans="5:13">
      <c r="E206" s="7"/>
      <c r="F206" s="2"/>
      <c r="G206" s="2"/>
      <c r="H206" s="2" t="s">
        <v>105</v>
      </c>
      <c r="I206" s="2">
        <v>1.95</v>
      </c>
      <c r="J206" s="2">
        <v>1</v>
      </c>
      <c r="K206" s="2"/>
      <c r="L206" s="2">
        <f>IF(I205&gt;$B$5,I205-$B$5,0)</f>
        <v>0.91</v>
      </c>
      <c r="M206" s="9">
        <f>J206*L207</f>
        <v>1.95</v>
      </c>
    </row>
    <row r="207" spans="5:13">
      <c r="E207" s="7"/>
      <c r="F207" s="2"/>
      <c r="G207" s="2"/>
      <c r="H207" s="2"/>
      <c r="I207" s="2"/>
      <c r="J207" s="2"/>
      <c r="K207" s="2"/>
      <c r="L207" s="2">
        <f>IF(I206&gt;$B$5,I206-$B$5,0)</f>
        <v>1.95</v>
      </c>
      <c r="M207" s="9">
        <f>SUM(M203:M206)</f>
        <v>9.83</v>
      </c>
    </row>
    <row r="208" spans="5:13">
      <c r="E208" s="7"/>
      <c r="F208" s="2"/>
      <c r="G208" s="2"/>
      <c r="H208" s="2"/>
      <c r="I208" s="2"/>
      <c r="J208" s="2"/>
      <c r="K208" s="2"/>
      <c r="L208" s="2" t="s">
        <v>13</v>
      </c>
      <c r="M208" s="9"/>
    </row>
    <row r="209" spans="12:12">
      <c r="L209" s="2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E5:L66"/>
  <sheetViews>
    <sheetView topLeftCell="A49" workbookViewId="0">
      <selection activeCell="L35" sqref="L35"/>
    </sheetView>
  </sheetViews>
  <sheetFormatPr defaultRowHeight="15"/>
  <cols>
    <col min="6" max="6" width="10.42578125" customWidth="1"/>
    <col min="7" max="7" width="19.42578125" customWidth="1"/>
    <col min="11" max="11" width="17.140625" customWidth="1"/>
    <col min="12" max="12" width="22.5703125" customWidth="1"/>
  </cols>
  <sheetData>
    <row r="5" spans="5:12" ht="15.75" thickBot="1">
      <c r="G5" t="s">
        <v>9</v>
      </c>
      <c r="H5">
        <v>0</v>
      </c>
    </row>
    <row r="6" spans="5:12">
      <c r="E6" s="4"/>
      <c r="F6" s="5"/>
      <c r="G6" s="5"/>
      <c r="H6" s="232" t="s">
        <v>4</v>
      </c>
      <c r="I6" s="232"/>
      <c r="J6" s="232"/>
      <c r="K6" s="5"/>
      <c r="L6" s="6"/>
    </row>
    <row r="7" spans="5:12" ht="30">
      <c r="E7" s="13" t="s">
        <v>10</v>
      </c>
      <c r="F7" s="14"/>
      <c r="G7" s="2" t="s">
        <v>19</v>
      </c>
      <c r="H7" s="2" t="s">
        <v>1</v>
      </c>
      <c r="I7" s="2" t="s">
        <v>2</v>
      </c>
      <c r="J7" s="2" t="s">
        <v>3</v>
      </c>
      <c r="K7" s="3" t="s">
        <v>11</v>
      </c>
      <c r="L7" s="8" t="s">
        <v>12</v>
      </c>
    </row>
    <row r="8" spans="5:12">
      <c r="E8" s="7"/>
      <c r="F8" s="2"/>
      <c r="G8" s="2">
        <v>263.67</v>
      </c>
      <c r="H8" s="2" t="s">
        <v>0</v>
      </c>
      <c r="I8" s="2">
        <v>3.12</v>
      </c>
      <c r="J8" s="2">
        <v>12</v>
      </c>
      <c r="K8" s="2">
        <f>IF(I8&gt;$H$5,I8-$H$5,0)</f>
        <v>3.12</v>
      </c>
      <c r="L8" s="9">
        <f>J8*K8</f>
        <v>37.44</v>
      </c>
    </row>
    <row r="9" spans="5:12">
      <c r="E9" s="7"/>
      <c r="F9" s="2"/>
      <c r="G9" s="2"/>
      <c r="H9" s="2" t="s">
        <v>5</v>
      </c>
      <c r="I9" s="2">
        <v>3.02</v>
      </c>
      <c r="J9" s="2">
        <v>4</v>
      </c>
      <c r="K9" s="2">
        <f>IF(I9&gt;$H$5,I9-$H$5,0)</f>
        <v>3.02</v>
      </c>
      <c r="L9" s="9">
        <f>J9*K9</f>
        <v>12.08</v>
      </c>
    </row>
    <row r="10" spans="5:12">
      <c r="E10" s="7"/>
      <c r="F10" s="2"/>
      <c r="G10" s="2"/>
      <c r="H10" s="2" t="s">
        <v>6</v>
      </c>
      <c r="I10" s="2">
        <v>1.38</v>
      </c>
      <c r="J10" s="2">
        <v>1</v>
      </c>
      <c r="K10" s="2">
        <f>IF(I10&gt;$H$5,I10-$H$5,0)</f>
        <v>1.38</v>
      </c>
      <c r="L10" s="9">
        <f>J10*K10</f>
        <v>1.38</v>
      </c>
    </row>
    <row r="11" spans="5:12">
      <c r="E11" s="7"/>
      <c r="F11" s="2"/>
      <c r="G11" s="2"/>
      <c r="H11" s="2" t="s">
        <v>7</v>
      </c>
      <c r="I11" s="2">
        <v>0.8</v>
      </c>
      <c r="J11" s="2">
        <v>1</v>
      </c>
      <c r="K11" s="2">
        <f>IF(I11&gt;$H$5,I11-$H$5,0)</f>
        <v>0.8</v>
      </c>
      <c r="L11" s="9">
        <f>J11*K11</f>
        <v>0.8</v>
      </c>
    </row>
    <row r="12" spans="5:12">
      <c r="E12" s="7"/>
      <c r="F12" s="2"/>
      <c r="G12" s="2"/>
      <c r="H12" s="2" t="s">
        <v>8</v>
      </c>
      <c r="I12" s="2">
        <v>2.4</v>
      </c>
      <c r="J12" s="2">
        <v>1</v>
      </c>
      <c r="K12" s="2">
        <f>IF(I12&gt;$H$5,I12-$H$5,0)</f>
        <v>2.4</v>
      </c>
      <c r="L12" s="9">
        <f>J12*K12</f>
        <v>2.4</v>
      </c>
    </row>
    <row r="13" spans="5:12">
      <c r="E13" s="7"/>
      <c r="F13" s="2"/>
      <c r="G13" s="2"/>
      <c r="H13" s="2"/>
      <c r="I13" s="2"/>
      <c r="J13" s="2"/>
      <c r="K13" s="2" t="s">
        <v>13</v>
      </c>
      <c r="L13" s="9">
        <f>SUM(L8:L12)</f>
        <v>54.099999999999994</v>
      </c>
    </row>
    <row r="14" spans="5:12">
      <c r="E14" s="7"/>
      <c r="F14" s="2"/>
      <c r="G14" s="2"/>
      <c r="H14" s="2"/>
      <c r="I14" s="2"/>
      <c r="J14" s="2"/>
      <c r="K14" s="2" t="s">
        <v>117</v>
      </c>
      <c r="L14" s="9">
        <f>G8-L13</f>
        <v>209.57000000000002</v>
      </c>
    </row>
    <row r="15" spans="5:12">
      <c r="E15" s="7"/>
      <c r="F15" s="2"/>
      <c r="G15" s="2"/>
      <c r="H15" s="2"/>
      <c r="I15" s="2"/>
      <c r="J15" s="2"/>
      <c r="K15" s="2"/>
      <c r="L15" s="9"/>
    </row>
    <row r="16" spans="5:12">
      <c r="E16" s="7"/>
      <c r="F16" s="2"/>
      <c r="G16" s="2" t="s">
        <v>15</v>
      </c>
      <c r="H16" s="2">
        <v>20.65</v>
      </c>
      <c r="I16" s="2"/>
      <c r="J16" s="2"/>
      <c r="K16" s="2"/>
      <c r="L16" s="9"/>
    </row>
    <row r="17" spans="5:12">
      <c r="E17" s="7"/>
      <c r="F17" s="2"/>
      <c r="G17" s="2" t="s">
        <v>16</v>
      </c>
      <c r="H17" s="2">
        <v>48.66</v>
      </c>
      <c r="I17" s="2"/>
      <c r="J17" s="2"/>
      <c r="K17" s="2"/>
      <c r="L17" s="9"/>
    </row>
    <row r="18" spans="5:12" ht="15.75" thickBot="1">
      <c r="E18" s="10"/>
      <c r="F18" s="11"/>
      <c r="G18" s="11" t="s">
        <v>116</v>
      </c>
      <c r="H18" s="11">
        <f>L14+H16+H17</f>
        <v>278.88</v>
      </c>
      <c r="I18" s="11"/>
      <c r="J18" s="11"/>
      <c r="K18" s="11"/>
      <c r="L18" s="12"/>
    </row>
    <row r="20" spans="5:12" ht="15.75" thickBot="1"/>
    <row r="21" spans="5:12">
      <c r="E21" s="4"/>
      <c r="F21" s="5"/>
      <c r="G21" s="5"/>
      <c r="H21" s="232" t="s">
        <v>4</v>
      </c>
      <c r="I21" s="232"/>
      <c r="J21" s="232"/>
      <c r="K21" s="5"/>
      <c r="L21" s="6"/>
    </row>
    <row r="22" spans="5:12" ht="30">
      <c r="E22" s="13" t="s">
        <v>18</v>
      </c>
      <c r="F22" s="14"/>
      <c r="G22" s="2" t="s">
        <v>19</v>
      </c>
      <c r="H22" s="2" t="s">
        <v>1</v>
      </c>
      <c r="I22" s="2" t="s">
        <v>2</v>
      </c>
      <c r="J22" s="2" t="s">
        <v>3</v>
      </c>
      <c r="K22" s="3" t="s">
        <v>11</v>
      </c>
      <c r="L22" s="8" t="s">
        <v>12</v>
      </c>
    </row>
    <row r="23" spans="5:12">
      <c r="E23" s="7"/>
      <c r="F23" s="2"/>
      <c r="G23" s="2">
        <v>133.46</v>
      </c>
      <c r="H23" s="2" t="s">
        <v>20</v>
      </c>
      <c r="I23" s="2">
        <v>3.1</v>
      </c>
      <c r="J23" s="2">
        <v>9</v>
      </c>
      <c r="K23" s="2">
        <f>IF(I23&gt;$H$5,I23-$H$5,0)</f>
        <v>3.1</v>
      </c>
      <c r="L23" s="9">
        <f>J23*K23</f>
        <v>27.900000000000002</v>
      </c>
    </row>
    <row r="24" spans="5:12">
      <c r="E24" s="7"/>
      <c r="F24" s="2"/>
      <c r="G24" s="2"/>
      <c r="H24" s="2" t="s">
        <v>21</v>
      </c>
      <c r="I24" s="2">
        <v>4.6500000000000004</v>
      </c>
      <c r="J24" s="2">
        <v>1</v>
      </c>
      <c r="K24" s="2">
        <f>IF(I24&gt;$H$5,I24-$H$5,0)</f>
        <v>4.6500000000000004</v>
      </c>
      <c r="L24" s="9">
        <f>J24*K24</f>
        <v>4.6500000000000004</v>
      </c>
    </row>
    <row r="25" spans="5:12">
      <c r="E25" s="7"/>
      <c r="F25" s="2"/>
      <c r="G25" s="2"/>
      <c r="H25" s="2"/>
      <c r="I25" s="2"/>
      <c r="J25" s="2"/>
      <c r="K25" s="2">
        <f>IF(I25&gt;$H$5,I25-$H$5,0)</f>
        <v>0</v>
      </c>
      <c r="L25" s="9">
        <f>J25*K25</f>
        <v>0</v>
      </c>
    </row>
    <row r="26" spans="5:12">
      <c r="E26" s="7"/>
      <c r="F26" s="2"/>
      <c r="G26" s="2"/>
      <c r="H26" s="2"/>
      <c r="I26" s="2"/>
      <c r="J26" s="2"/>
      <c r="K26" s="2">
        <f>IF(I26&gt;$H$5,I26-$H$5,0)</f>
        <v>0</v>
      </c>
      <c r="L26" s="9">
        <f>J26*K26</f>
        <v>0</v>
      </c>
    </row>
    <row r="27" spans="5:12">
      <c r="E27" s="7"/>
      <c r="F27" s="2"/>
      <c r="G27" s="2"/>
      <c r="H27" s="2"/>
      <c r="I27" s="2"/>
      <c r="J27" s="2"/>
      <c r="K27" s="2">
        <f>IF(I27&gt;$H$5,I27-$H$5,0)</f>
        <v>0</v>
      </c>
      <c r="L27" s="9">
        <f>J27*K27</f>
        <v>0</v>
      </c>
    </row>
    <row r="28" spans="5:12">
      <c r="E28" s="7"/>
      <c r="F28" s="2"/>
      <c r="G28" s="2"/>
      <c r="H28" s="2"/>
      <c r="I28" s="2"/>
      <c r="J28" s="2"/>
      <c r="K28" s="2" t="s">
        <v>13</v>
      </c>
      <c r="L28" s="9">
        <f>SUM(L23:L27)</f>
        <v>32.550000000000004</v>
      </c>
    </row>
    <row r="29" spans="5:12">
      <c r="E29" s="7"/>
      <c r="F29" s="2"/>
      <c r="G29" s="2"/>
      <c r="H29" s="2"/>
      <c r="I29" s="2"/>
      <c r="J29" s="2"/>
      <c r="K29" s="2" t="s">
        <v>117</v>
      </c>
      <c r="L29" s="9">
        <f>G23-L28</f>
        <v>100.91</v>
      </c>
    </row>
    <row r="30" spans="5:12" ht="15.75" thickBot="1">
      <c r="E30" s="10"/>
      <c r="F30" s="11"/>
      <c r="G30" s="11" t="s">
        <v>116</v>
      </c>
      <c r="H30" s="11">
        <f>L29</f>
        <v>100.91</v>
      </c>
      <c r="I30" s="11"/>
      <c r="J30" s="11"/>
      <c r="K30" s="11"/>
      <c r="L30" s="12"/>
    </row>
    <row r="32" spans="5:12" ht="15.75" thickBot="1"/>
    <row r="33" spans="5:12">
      <c r="E33" s="4"/>
      <c r="F33" s="5"/>
      <c r="G33" s="5"/>
      <c r="H33" s="232" t="s">
        <v>4</v>
      </c>
      <c r="I33" s="232"/>
      <c r="J33" s="232"/>
      <c r="K33" s="5"/>
      <c r="L33" s="6"/>
    </row>
    <row r="34" spans="5:12" ht="30">
      <c r="E34" s="13" t="s">
        <v>22</v>
      </c>
      <c r="F34" s="14"/>
      <c r="G34" s="2" t="s">
        <v>19</v>
      </c>
      <c r="H34" s="2" t="s">
        <v>1</v>
      </c>
      <c r="I34" s="2" t="s">
        <v>2</v>
      </c>
      <c r="J34" s="2" t="s">
        <v>3</v>
      </c>
      <c r="K34" s="3" t="s">
        <v>11</v>
      </c>
      <c r="L34" s="8" t="s">
        <v>12</v>
      </c>
    </row>
    <row r="35" spans="5:12">
      <c r="E35" s="7"/>
      <c r="F35" s="2"/>
      <c r="G35" s="2">
        <v>190.97</v>
      </c>
      <c r="H35" s="2" t="s">
        <v>23</v>
      </c>
      <c r="I35" s="2">
        <v>1.2</v>
      </c>
      <c r="J35" s="2">
        <v>1</v>
      </c>
      <c r="K35" s="2">
        <f>IF(I35&gt;$H$5,I35-$H$5,0)</f>
        <v>1.2</v>
      </c>
      <c r="L35" s="9">
        <f>J35*K35</f>
        <v>1.2</v>
      </c>
    </row>
    <row r="36" spans="5:12">
      <c r="E36" s="7"/>
      <c r="F36" s="2"/>
      <c r="G36" s="2"/>
      <c r="H36" s="2" t="s">
        <v>24</v>
      </c>
      <c r="I36" s="2">
        <v>3.12</v>
      </c>
      <c r="J36" s="2">
        <v>5</v>
      </c>
      <c r="K36" s="2">
        <f t="shared" ref="K36:K41" si="0">IF(I36&gt;$H$5,I36-$H$5,0)</f>
        <v>3.12</v>
      </c>
      <c r="L36" s="9">
        <f t="shared" ref="L36:L41" si="1">J36*K36</f>
        <v>15.600000000000001</v>
      </c>
    </row>
    <row r="37" spans="5:12">
      <c r="E37" s="7"/>
      <c r="F37" s="2"/>
      <c r="G37" s="2"/>
      <c r="H37" s="2" t="s">
        <v>25</v>
      </c>
      <c r="I37" s="2">
        <v>1.56</v>
      </c>
      <c r="J37" s="2">
        <v>2</v>
      </c>
      <c r="K37" s="2">
        <f t="shared" si="0"/>
        <v>1.56</v>
      </c>
      <c r="L37" s="9">
        <f t="shared" si="1"/>
        <v>3.12</v>
      </c>
    </row>
    <row r="38" spans="5:12">
      <c r="E38" s="7"/>
      <c r="F38" s="2"/>
      <c r="G38" s="2"/>
      <c r="H38" s="2" t="s">
        <v>26</v>
      </c>
      <c r="I38" s="2">
        <v>0.99</v>
      </c>
      <c r="J38" s="2">
        <v>1</v>
      </c>
      <c r="K38" s="2">
        <f t="shared" si="0"/>
        <v>0.99</v>
      </c>
      <c r="L38" s="9">
        <f t="shared" si="1"/>
        <v>0.99</v>
      </c>
    </row>
    <row r="39" spans="5:12">
      <c r="E39" s="7"/>
      <c r="F39" s="2"/>
      <c r="G39" s="2"/>
      <c r="H39" s="2" t="s">
        <v>27</v>
      </c>
      <c r="I39" s="2">
        <v>2.79</v>
      </c>
      <c r="J39" s="2">
        <v>2</v>
      </c>
      <c r="K39" s="2">
        <f t="shared" si="0"/>
        <v>2.79</v>
      </c>
      <c r="L39" s="9">
        <f t="shared" si="1"/>
        <v>5.58</v>
      </c>
    </row>
    <row r="40" spans="5:12">
      <c r="E40" s="7"/>
      <c r="F40" s="2"/>
      <c r="G40" s="2"/>
      <c r="H40" s="2" t="s">
        <v>5</v>
      </c>
      <c r="I40" s="2">
        <v>3.02</v>
      </c>
      <c r="J40" s="2">
        <v>1</v>
      </c>
      <c r="K40" s="2">
        <f t="shared" si="0"/>
        <v>3.02</v>
      </c>
      <c r="L40" s="9">
        <f t="shared" si="1"/>
        <v>3.02</v>
      </c>
    </row>
    <row r="41" spans="5:12">
      <c r="E41" s="7"/>
      <c r="F41" s="2"/>
      <c r="G41" s="2"/>
      <c r="H41" s="2" t="s">
        <v>32</v>
      </c>
      <c r="I41" s="2">
        <v>0.91</v>
      </c>
      <c r="J41" s="2">
        <v>1</v>
      </c>
      <c r="K41" s="2">
        <f t="shared" si="0"/>
        <v>0.91</v>
      </c>
      <c r="L41" s="9">
        <f t="shared" si="1"/>
        <v>0.91</v>
      </c>
    </row>
    <row r="42" spans="5:12">
      <c r="E42" s="7"/>
      <c r="F42" s="2"/>
      <c r="G42" s="2"/>
      <c r="H42" s="2"/>
      <c r="I42" s="2"/>
      <c r="J42" s="2"/>
      <c r="K42" s="2" t="s">
        <v>13</v>
      </c>
      <c r="L42" s="9">
        <f>SUM(L35:L41)</f>
        <v>30.42</v>
      </c>
    </row>
    <row r="43" spans="5:12">
      <c r="E43" s="7"/>
      <c r="F43" s="2"/>
      <c r="G43" s="2"/>
      <c r="H43" s="2"/>
      <c r="I43" s="2"/>
      <c r="J43" s="2"/>
      <c r="K43" s="2" t="s">
        <v>117</v>
      </c>
      <c r="L43" s="9">
        <f>G35-L42</f>
        <v>160.55000000000001</v>
      </c>
    </row>
    <row r="44" spans="5:12" ht="15.75" thickBot="1">
      <c r="E44" s="10"/>
      <c r="F44" s="11"/>
      <c r="G44" s="11" t="s">
        <v>116</v>
      </c>
      <c r="H44" s="11">
        <f>L43</f>
        <v>160.55000000000001</v>
      </c>
      <c r="I44" s="11"/>
      <c r="J44" s="11"/>
      <c r="K44" s="11"/>
      <c r="L44" s="12"/>
    </row>
    <row r="46" spans="5:12" ht="15.75" thickBot="1"/>
    <row r="47" spans="5:12">
      <c r="E47" s="4"/>
      <c r="F47" s="5"/>
      <c r="G47" s="5"/>
      <c r="H47" s="232" t="s">
        <v>4</v>
      </c>
      <c r="I47" s="232"/>
      <c r="J47" s="232"/>
      <c r="K47" s="5"/>
      <c r="L47" s="6"/>
    </row>
    <row r="48" spans="5:12" ht="30">
      <c r="E48" s="13" t="s">
        <v>28</v>
      </c>
      <c r="F48" s="14"/>
      <c r="G48" s="2" t="s">
        <v>19</v>
      </c>
      <c r="H48" s="2" t="s">
        <v>1</v>
      </c>
      <c r="I48" s="2" t="s">
        <v>2</v>
      </c>
      <c r="J48" s="2" t="s">
        <v>3</v>
      </c>
      <c r="K48" s="3" t="s">
        <v>11</v>
      </c>
      <c r="L48" s="8" t="s">
        <v>12</v>
      </c>
    </row>
    <row r="49" spans="5:12">
      <c r="E49" s="7"/>
      <c r="F49" s="2"/>
      <c r="G49" s="2">
        <v>222.3</v>
      </c>
      <c r="H49" s="2" t="s">
        <v>29</v>
      </c>
      <c r="I49" s="2">
        <v>2.3199999999999998</v>
      </c>
      <c r="J49" s="2">
        <v>1</v>
      </c>
      <c r="K49" s="2">
        <f>IF(I49&gt;$H$5,I49-$H$5,0)</f>
        <v>2.3199999999999998</v>
      </c>
      <c r="L49" s="9">
        <f>J49*K49</f>
        <v>2.3199999999999998</v>
      </c>
    </row>
    <row r="50" spans="5:12">
      <c r="E50" s="7"/>
      <c r="F50" s="2"/>
      <c r="G50" s="2"/>
      <c r="H50" s="2" t="s">
        <v>30</v>
      </c>
      <c r="I50" s="2">
        <v>1.95</v>
      </c>
      <c r="J50" s="2">
        <v>1</v>
      </c>
      <c r="K50" s="2">
        <f t="shared" ref="K50:K56" si="2">IF(I50&gt;$H$5,I50-$H$5,0)</f>
        <v>1.95</v>
      </c>
      <c r="L50" s="9">
        <f t="shared" ref="L50:L56" si="3">J50*K50</f>
        <v>1.95</v>
      </c>
    </row>
    <row r="51" spans="5:12">
      <c r="E51" s="7"/>
      <c r="F51" s="2"/>
      <c r="G51" s="2"/>
      <c r="H51" s="2" t="s">
        <v>31</v>
      </c>
      <c r="I51" s="2">
        <v>2.4</v>
      </c>
      <c r="J51" s="2">
        <v>1</v>
      </c>
      <c r="K51" s="2">
        <f t="shared" si="2"/>
        <v>2.4</v>
      </c>
      <c r="L51" s="9">
        <f t="shared" si="3"/>
        <v>2.4</v>
      </c>
    </row>
    <row r="52" spans="5:12">
      <c r="E52" s="7"/>
      <c r="F52" s="2"/>
      <c r="G52" s="2"/>
      <c r="H52" s="2" t="s">
        <v>33</v>
      </c>
      <c r="I52" s="2">
        <v>2.5</v>
      </c>
      <c r="J52" s="2">
        <v>1</v>
      </c>
      <c r="K52" s="2">
        <f t="shared" si="2"/>
        <v>2.5</v>
      </c>
      <c r="L52" s="9">
        <f t="shared" si="3"/>
        <v>2.5</v>
      </c>
    </row>
    <row r="53" spans="5:12">
      <c r="E53" s="7"/>
      <c r="F53" s="2"/>
      <c r="G53" s="2"/>
      <c r="H53" s="2" t="s">
        <v>21</v>
      </c>
      <c r="I53" s="2">
        <v>4.6500000000000004</v>
      </c>
      <c r="J53" s="2">
        <v>2</v>
      </c>
      <c r="K53" s="2">
        <f t="shared" si="2"/>
        <v>4.6500000000000004</v>
      </c>
      <c r="L53" s="9">
        <f t="shared" si="3"/>
        <v>9.3000000000000007</v>
      </c>
    </row>
    <row r="54" spans="5:12">
      <c r="E54" s="7"/>
      <c r="F54" s="2"/>
      <c r="G54" s="2"/>
      <c r="H54" s="2" t="s">
        <v>34</v>
      </c>
      <c r="I54" s="2">
        <v>1.28</v>
      </c>
      <c r="J54" s="2">
        <v>1</v>
      </c>
      <c r="K54" s="2">
        <f t="shared" si="2"/>
        <v>1.28</v>
      </c>
      <c r="L54" s="9">
        <f t="shared" si="3"/>
        <v>1.28</v>
      </c>
    </row>
    <row r="55" spans="5:12">
      <c r="E55" s="7"/>
      <c r="F55" s="2"/>
      <c r="G55" s="2"/>
      <c r="H55" s="2" t="s">
        <v>24</v>
      </c>
      <c r="I55" s="2">
        <v>3.12</v>
      </c>
      <c r="J55" s="2">
        <v>5</v>
      </c>
      <c r="K55" s="2">
        <f t="shared" si="2"/>
        <v>3.12</v>
      </c>
      <c r="L55" s="9">
        <f t="shared" si="3"/>
        <v>15.600000000000001</v>
      </c>
    </row>
    <row r="56" spans="5:12">
      <c r="E56" s="7"/>
      <c r="F56" s="2"/>
      <c r="G56" s="2"/>
      <c r="H56" s="2" t="s">
        <v>35</v>
      </c>
      <c r="I56" s="2">
        <v>2.96</v>
      </c>
      <c r="J56" s="2">
        <v>1</v>
      </c>
      <c r="K56" s="2">
        <f t="shared" si="2"/>
        <v>2.96</v>
      </c>
      <c r="L56" s="9">
        <f t="shared" si="3"/>
        <v>2.96</v>
      </c>
    </row>
    <row r="57" spans="5:12">
      <c r="E57" s="7"/>
      <c r="F57" s="2"/>
      <c r="G57" s="2"/>
      <c r="H57" s="2"/>
      <c r="I57" s="2"/>
      <c r="J57" s="2"/>
      <c r="K57" s="2" t="s">
        <v>13</v>
      </c>
      <c r="L57" s="9">
        <f>SUM(L49:L56)</f>
        <v>38.31</v>
      </c>
    </row>
    <row r="58" spans="5:12">
      <c r="E58" s="7"/>
      <c r="F58" s="2"/>
      <c r="G58" s="2"/>
      <c r="H58" s="2"/>
      <c r="I58" s="2"/>
      <c r="J58" s="2"/>
      <c r="K58" s="2" t="s">
        <v>117</v>
      </c>
      <c r="L58" s="9">
        <f>G49-L57</f>
        <v>183.99</v>
      </c>
    </row>
    <row r="59" spans="5:12">
      <c r="E59" s="7"/>
      <c r="F59" s="2"/>
      <c r="G59" s="2"/>
      <c r="H59" s="2"/>
      <c r="I59" s="2"/>
      <c r="J59" s="2"/>
      <c r="K59" s="2"/>
      <c r="L59" s="9"/>
    </row>
    <row r="60" spans="5:12">
      <c r="E60" s="7"/>
      <c r="F60" s="2"/>
      <c r="G60" s="2"/>
      <c r="H60" s="2"/>
      <c r="I60" s="2"/>
      <c r="J60" s="2"/>
      <c r="K60" s="2"/>
      <c r="L60" s="9"/>
    </row>
    <row r="61" spans="5:12">
      <c r="E61" s="7"/>
      <c r="F61" s="2"/>
      <c r="G61" s="2" t="s">
        <v>16</v>
      </c>
      <c r="H61" s="2">
        <v>48.66</v>
      </c>
      <c r="I61" s="2"/>
      <c r="J61" s="2"/>
      <c r="K61" s="2"/>
      <c r="L61" s="9"/>
    </row>
    <row r="62" spans="5:12" ht="15.75" thickBot="1">
      <c r="E62" s="10"/>
      <c r="F62" s="11"/>
      <c r="G62" s="11" t="s">
        <v>116</v>
      </c>
      <c r="H62" s="11">
        <f>L58+H60+H61</f>
        <v>232.65</v>
      </c>
      <c r="I62" s="11"/>
      <c r="J62" s="11"/>
      <c r="K62" s="11"/>
      <c r="L62" s="12"/>
    </row>
    <row r="64" spans="5:12">
      <c r="E64" t="s">
        <v>36</v>
      </c>
      <c r="F64">
        <v>64</v>
      </c>
    </row>
    <row r="65" spans="5:8" ht="15.75" thickBot="1"/>
    <row r="66" spans="5:8" ht="15.75" thickBot="1">
      <c r="E66" s="233" t="s">
        <v>118</v>
      </c>
      <c r="F66" s="234"/>
      <c r="G66" s="15">
        <f>H18+H30+H44+H62+F64</f>
        <v>836.9899999999999</v>
      </c>
      <c r="H66" s="16" t="s">
        <v>38</v>
      </c>
    </row>
  </sheetData>
  <mergeCells count="5">
    <mergeCell ref="H6:J6"/>
    <mergeCell ref="H21:J21"/>
    <mergeCell ref="H33:J33"/>
    <mergeCell ref="H47:J47"/>
    <mergeCell ref="E66:F6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8"/>
  <sheetViews>
    <sheetView tabSelected="1" view="pageBreakPreview" zoomScaleSheetLayoutView="100" workbookViewId="0">
      <selection activeCell="A4" sqref="A4:I4"/>
    </sheetView>
  </sheetViews>
  <sheetFormatPr defaultRowHeight="15" customHeight="1"/>
  <cols>
    <col min="1" max="1" width="8.7109375" style="18" customWidth="1"/>
    <col min="2" max="2" width="17.28515625" style="18" bestFit="1" customWidth="1"/>
    <col min="3" max="3" width="12.7109375" style="29" customWidth="1"/>
    <col min="4" max="4" width="60.85546875" style="23" customWidth="1"/>
    <col min="5" max="5" width="12.7109375" style="23" bestFit="1" customWidth="1"/>
    <col min="6" max="6" width="16.140625" style="23" customWidth="1"/>
    <col min="7" max="7" width="16.42578125" style="23" customWidth="1"/>
    <col min="8" max="8" width="18.5703125" style="19" customWidth="1"/>
    <col min="9" max="9" width="28.7109375" style="20" customWidth="1"/>
    <col min="10" max="10" width="16.42578125" style="23" hidden="1" customWidth="1"/>
    <col min="11" max="11" width="14" style="50" hidden="1" customWidth="1"/>
    <col min="12" max="12" width="15.85546875" style="51" hidden="1" customWidth="1"/>
    <col min="13" max="13" width="16.42578125" style="52" hidden="1" customWidth="1"/>
    <col min="14" max="14" width="13.42578125" style="19" hidden="1" customWidth="1"/>
    <col min="15" max="15" width="14.85546875" style="20" hidden="1" customWidth="1"/>
    <col min="16" max="16" width="16.42578125" style="23" hidden="1" customWidth="1"/>
    <col min="17" max="17" width="14" style="50" hidden="1" customWidth="1"/>
    <col min="18" max="18" width="15.85546875" style="51" hidden="1" customWidth="1"/>
    <col min="19" max="19" width="16.42578125" style="52" hidden="1" customWidth="1"/>
    <col min="20" max="20" width="13.42578125" style="19" hidden="1" customWidth="1"/>
    <col min="21" max="21" width="14.85546875" style="20" hidden="1" customWidth="1"/>
    <col min="22" max="22" width="16.42578125" style="23" hidden="1" customWidth="1"/>
    <col min="23" max="23" width="14" style="50" hidden="1" customWidth="1"/>
    <col min="24" max="24" width="15.85546875" style="51" hidden="1" customWidth="1"/>
    <col min="25" max="25" width="16.42578125" style="52" hidden="1" customWidth="1"/>
    <col min="26" max="26" width="13.42578125" style="19" hidden="1" customWidth="1"/>
    <col min="27" max="27" width="14.85546875" style="20" hidden="1" customWidth="1"/>
    <col min="28" max="28" width="10.140625" style="20" bestFit="1" customWidth="1"/>
    <col min="29" max="248" width="9.140625" style="20"/>
    <col min="249" max="249" width="6" style="20" customWidth="1"/>
    <col min="250" max="250" width="8.42578125" style="20" customWidth="1"/>
    <col min="251" max="251" width="9.5703125" style="20" customWidth="1"/>
    <col min="252" max="252" width="29.42578125" style="20" customWidth="1"/>
    <col min="253" max="253" width="8.28515625" style="20" customWidth="1"/>
    <col min="254" max="255" width="8.85546875" style="20" customWidth="1"/>
    <col min="256" max="256" width="8" style="20" customWidth="1"/>
    <col min="257" max="257" width="6.140625" style="20" customWidth="1"/>
    <col min="258" max="258" width="10.7109375" style="20" customWidth="1"/>
    <col min="259" max="259" width="12" style="20" customWidth="1"/>
    <col min="260" max="265" width="0" style="20" hidden="1" customWidth="1"/>
    <col min="266" max="266" width="9.42578125" style="20" bestFit="1" customWidth="1"/>
    <col min="267" max="267" width="9.5703125" style="20" bestFit="1" customWidth="1"/>
    <col min="268" max="504" width="9.140625" style="20"/>
    <col min="505" max="505" width="6" style="20" customWidth="1"/>
    <col min="506" max="506" width="8.42578125" style="20" customWidth="1"/>
    <col min="507" max="507" width="9.5703125" style="20" customWidth="1"/>
    <col min="508" max="508" width="29.42578125" style="20" customWidth="1"/>
    <col min="509" max="509" width="8.28515625" style="20" customWidth="1"/>
    <col min="510" max="511" width="8.85546875" style="20" customWidth="1"/>
    <col min="512" max="512" width="8" style="20" customWidth="1"/>
    <col min="513" max="513" width="6.140625" style="20" customWidth="1"/>
    <col min="514" max="514" width="10.7109375" style="20" customWidth="1"/>
    <col min="515" max="515" width="12" style="20" customWidth="1"/>
    <col min="516" max="521" width="0" style="20" hidden="1" customWidth="1"/>
    <col min="522" max="522" width="9.42578125" style="20" bestFit="1" customWidth="1"/>
    <col min="523" max="523" width="9.5703125" style="20" bestFit="1" customWidth="1"/>
    <col min="524" max="760" width="9.140625" style="20"/>
    <col min="761" max="761" width="6" style="20" customWidth="1"/>
    <col min="762" max="762" width="8.42578125" style="20" customWidth="1"/>
    <col min="763" max="763" width="9.5703125" style="20" customWidth="1"/>
    <col min="764" max="764" width="29.42578125" style="20" customWidth="1"/>
    <col min="765" max="765" width="8.28515625" style="20" customWidth="1"/>
    <col min="766" max="767" width="8.85546875" style="20" customWidth="1"/>
    <col min="768" max="768" width="8" style="20" customWidth="1"/>
    <col min="769" max="769" width="6.140625" style="20" customWidth="1"/>
    <col min="770" max="770" width="10.7109375" style="20" customWidth="1"/>
    <col min="771" max="771" width="12" style="20" customWidth="1"/>
    <col min="772" max="777" width="0" style="20" hidden="1" customWidth="1"/>
    <col min="778" max="778" width="9.42578125" style="20" bestFit="1" customWidth="1"/>
    <col min="779" max="779" width="9.5703125" style="20" bestFit="1" customWidth="1"/>
    <col min="780" max="1016" width="9.140625" style="20"/>
    <col min="1017" max="1017" width="6" style="20" customWidth="1"/>
    <col min="1018" max="1018" width="8.42578125" style="20" customWidth="1"/>
    <col min="1019" max="1019" width="9.5703125" style="20" customWidth="1"/>
    <col min="1020" max="1020" width="29.42578125" style="20" customWidth="1"/>
    <col min="1021" max="1021" width="8.28515625" style="20" customWidth="1"/>
    <col min="1022" max="1023" width="8.85546875" style="20" customWidth="1"/>
    <col min="1024" max="1024" width="8" style="20" customWidth="1"/>
    <col min="1025" max="1025" width="6.140625" style="20" customWidth="1"/>
    <col min="1026" max="1026" width="10.7109375" style="20" customWidth="1"/>
    <col min="1027" max="1027" width="12" style="20" customWidth="1"/>
    <col min="1028" max="1033" width="0" style="20" hidden="1" customWidth="1"/>
    <col min="1034" max="1034" width="9.42578125" style="20" bestFit="1" customWidth="1"/>
    <col min="1035" max="1035" width="9.5703125" style="20" bestFit="1" customWidth="1"/>
    <col min="1036" max="1272" width="9.140625" style="20"/>
    <col min="1273" max="1273" width="6" style="20" customWidth="1"/>
    <col min="1274" max="1274" width="8.42578125" style="20" customWidth="1"/>
    <col min="1275" max="1275" width="9.5703125" style="20" customWidth="1"/>
    <col min="1276" max="1276" width="29.42578125" style="20" customWidth="1"/>
    <col min="1277" max="1277" width="8.28515625" style="20" customWidth="1"/>
    <col min="1278" max="1279" width="8.85546875" style="20" customWidth="1"/>
    <col min="1280" max="1280" width="8" style="20" customWidth="1"/>
    <col min="1281" max="1281" width="6.140625" style="20" customWidth="1"/>
    <col min="1282" max="1282" width="10.7109375" style="20" customWidth="1"/>
    <col min="1283" max="1283" width="12" style="20" customWidth="1"/>
    <col min="1284" max="1289" width="0" style="20" hidden="1" customWidth="1"/>
    <col min="1290" max="1290" width="9.42578125" style="20" bestFit="1" customWidth="1"/>
    <col min="1291" max="1291" width="9.5703125" style="20" bestFit="1" customWidth="1"/>
    <col min="1292" max="1528" width="9.140625" style="20"/>
    <col min="1529" max="1529" width="6" style="20" customWidth="1"/>
    <col min="1530" max="1530" width="8.42578125" style="20" customWidth="1"/>
    <col min="1531" max="1531" width="9.5703125" style="20" customWidth="1"/>
    <col min="1532" max="1532" width="29.42578125" style="20" customWidth="1"/>
    <col min="1533" max="1533" width="8.28515625" style="20" customWidth="1"/>
    <col min="1534" max="1535" width="8.85546875" style="20" customWidth="1"/>
    <col min="1536" max="1536" width="8" style="20" customWidth="1"/>
    <col min="1537" max="1537" width="6.140625" style="20" customWidth="1"/>
    <col min="1538" max="1538" width="10.7109375" style="20" customWidth="1"/>
    <col min="1539" max="1539" width="12" style="20" customWidth="1"/>
    <col min="1540" max="1545" width="0" style="20" hidden="1" customWidth="1"/>
    <col min="1546" max="1546" width="9.42578125" style="20" bestFit="1" customWidth="1"/>
    <col min="1547" max="1547" width="9.5703125" style="20" bestFit="1" customWidth="1"/>
    <col min="1548" max="1784" width="9.140625" style="20"/>
    <col min="1785" max="1785" width="6" style="20" customWidth="1"/>
    <col min="1786" max="1786" width="8.42578125" style="20" customWidth="1"/>
    <col min="1787" max="1787" width="9.5703125" style="20" customWidth="1"/>
    <col min="1788" max="1788" width="29.42578125" style="20" customWidth="1"/>
    <col min="1789" max="1789" width="8.28515625" style="20" customWidth="1"/>
    <col min="1790" max="1791" width="8.85546875" style="20" customWidth="1"/>
    <col min="1792" max="1792" width="8" style="20" customWidth="1"/>
    <col min="1793" max="1793" width="6.140625" style="20" customWidth="1"/>
    <col min="1794" max="1794" width="10.7109375" style="20" customWidth="1"/>
    <col min="1795" max="1795" width="12" style="20" customWidth="1"/>
    <col min="1796" max="1801" width="0" style="20" hidden="1" customWidth="1"/>
    <col min="1802" max="1802" width="9.42578125" style="20" bestFit="1" customWidth="1"/>
    <col min="1803" max="1803" width="9.5703125" style="20" bestFit="1" customWidth="1"/>
    <col min="1804" max="2040" width="9.140625" style="20"/>
    <col min="2041" max="2041" width="6" style="20" customWidth="1"/>
    <col min="2042" max="2042" width="8.42578125" style="20" customWidth="1"/>
    <col min="2043" max="2043" width="9.5703125" style="20" customWidth="1"/>
    <col min="2044" max="2044" width="29.42578125" style="20" customWidth="1"/>
    <col min="2045" max="2045" width="8.28515625" style="20" customWidth="1"/>
    <col min="2046" max="2047" width="8.85546875" style="20" customWidth="1"/>
    <col min="2048" max="2048" width="8" style="20" customWidth="1"/>
    <col min="2049" max="2049" width="6.140625" style="20" customWidth="1"/>
    <col min="2050" max="2050" width="10.7109375" style="20" customWidth="1"/>
    <col min="2051" max="2051" width="12" style="20" customWidth="1"/>
    <col min="2052" max="2057" width="0" style="20" hidden="1" customWidth="1"/>
    <col min="2058" max="2058" width="9.42578125" style="20" bestFit="1" customWidth="1"/>
    <col min="2059" max="2059" width="9.5703125" style="20" bestFit="1" customWidth="1"/>
    <col min="2060" max="2296" width="9.140625" style="20"/>
    <col min="2297" max="2297" width="6" style="20" customWidth="1"/>
    <col min="2298" max="2298" width="8.42578125" style="20" customWidth="1"/>
    <col min="2299" max="2299" width="9.5703125" style="20" customWidth="1"/>
    <col min="2300" max="2300" width="29.42578125" style="20" customWidth="1"/>
    <col min="2301" max="2301" width="8.28515625" style="20" customWidth="1"/>
    <col min="2302" max="2303" width="8.85546875" style="20" customWidth="1"/>
    <col min="2304" max="2304" width="8" style="20" customWidth="1"/>
    <col min="2305" max="2305" width="6.140625" style="20" customWidth="1"/>
    <col min="2306" max="2306" width="10.7109375" style="20" customWidth="1"/>
    <col min="2307" max="2307" width="12" style="20" customWidth="1"/>
    <col min="2308" max="2313" width="0" style="20" hidden="1" customWidth="1"/>
    <col min="2314" max="2314" width="9.42578125" style="20" bestFit="1" customWidth="1"/>
    <col min="2315" max="2315" width="9.5703125" style="20" bestFit="1" customWidth="1"/>
    <col min="2316" max="2552" width="9.140625" style="20"/>
    <col min="2553" max="2553" width="6" style="20" customWidth="1"/>
    <col min="2554" max="2554" width="8.42578125" style="20" customWidth="1"/>
    <col min="2555" max="2555" width="9.5703125" style="20" customWidth="1"/>
    <col min="2556" max="2556" width="29.42578125" style="20" customWidth="1"/>
    <col min="2557" max="2557" width="8.28515625" style="20" customWidth="1"/>
    <col min="2558" max="2559" width="8.85546875" style="20" customWidth="1"/>
    <col min="2560" max="2560" width="8" style="20" customWidth="1"/>
    <col min="2561" max="2561" width="6.140625" style="20" customWidth="1"/>
    <col min="2562" max="2562" width="10.7109375" style="20" customWidth="1"/>
    <col min="2563" max="2563" width="12" style="20" customWidth="1"/>
    <col min="2564" max="2569" width="0" style="20" hidden="1" customWidth="1"/>
    <col min="2570" max="2570" width="9.42578125" style="20" bestFit="1" customWidth="1"/>
    <col min="2571" max="2571" width="9.5703125" style="20" bestFit="1" customWidth="1"/>
    <col min="2572" max="2808" width="9.140625" style="20"/>
    <col min="2809" max="2809" width="6" style="20" customWidth="1"/>
    <col min="2810" max="2810" width="8.42578125" style="20" customWidth="1"/>
    <col min="2811" max="2811" width="9.5703125" style="20" customWidth="1"/>
    <col min="2812" max="2812" width="29.42578125" style="20" customWidth="1"/>
    <col min="2813" max="2813" width="8.28515625" style="20" customWidth="1"/>
    <col min="2814" max="2815" width="8.85546875" style="20" customWidth="1"/>
    <col min="2816" max="2816" width="8" style="20" customWidth="1"/>
    <col min="2817" max="2817" width="6.140625" style="20" customWidth="1"/>
    <col min="2818" max="2818" width="10.7109375" style="20" customWidth="1"/>
    <col min="2819" max="2819" width="12" style="20" customWidth="1"/>
    <col min="2820" max="2825" width="0" style="20" hidden="1" customWidth="1"/>
    <col min="2826" max="2826" width="9.42578125" style="20" bestFit="1" customWidth="1"/>
    <col min="2827" max="2827" width="9.5703125" style="20" bestFit="1" customWidth="1"/>
    <col min="2828" max="3064" width="9.140625" style="20"/>
    <col min="3065" max="3065" width="6" style="20" customWidth="1"/>
    <col min="3066" max="3066" width="8.42578125" style="20" customWidth="1"/>
    <col min="3067" max="3067" width="9.5703125" style="20" customWidth="1"/>
    <col min="3068" max="3068" width="29.42578125" style="20" customWidth="1"/>
    <col min="3069" max="3069" width="8.28515625" style="20" customWidth="1"/>
    <col min="3070" max="3071" width="8.85546875" style="20" customWidth="1"/>
    <col min="3072" max="3072" width="8" style="20" customWidth="1"/>
    <col min="3073" max="3073" width="6.140625" style="20" customWidth="1"/>
    <col min="3074" max="3074" width="10.7109375" style="20" customWidth="1"/>
    <col min="3075" max="3075" width="12" style="20" customWidth="1"/>
    <col min="3076" max="3081" width="0" style="20" hidden="1" customWidth="1"/>
    <col min="3082" max="3082" width="9.42578125" style="20" bestFit="1" customWidth="1"/>
    <col min="3083" max="3083" width="9.5703125" style="20" bestFit="1" customWidth="1"/>
    <col min="3084" max="3320" width="9.140625" style="20"/>
    <col min="3321" max="3321" width="6" style="20" customWidth="1"/>
    <col min="3322" max="3322" width="8.42578125" style="20" customWidth="1"/>
    <col min="3323" max="3323" width="9.5703125" style="20" customWidth="1"/>
    <col min="3324" max="3324" width="29.42578125" style="20" customWidth="1"/>
    <col min="3325" max="3325" width="8.28515625" style="20" customWidth="1"/>
    <col min="3326" max="3327" width="8.85546875" style="20" customWidth="1"/>
    <col min="3328" max="3328" width="8" style="20" customWidth="1"/>
    <col min="3329" max="3329" width="6.140625" style="20" customWidth="1"/>
    <col min="3330" max="3330" width="10.7109375" style="20" customWidth="1"/>
    <col min="3331" max="3331" width="12" style="20" customWidth="1"/>
    <col min="3332" max="3337" width="0" style="20" hidden="1" customWidth="1"/>
    <col min="3338" max="3338" width="9.42578125" style="20" bestFit="1" customWidth="1"/>
    <col min="3339" max="3339" width="9.5703125" style="20" bestFit="1" customWidth="1"/>
    <col min="3340" max="3576" width="9.140625" style="20"/>
    <col min="3577" max="3577" width="6" style="20" customWidth="1"/>
    <col min="3578" max="3578" width="8.42578125" style="20" customWidth="1"/>
    <col min="3579" max="3579" width="9.5703125" style="20" customWidth="1"/>
    <col min="3580" max="3580" width="29.42578125" style="20" customWidth="1"/>
    <col min="3581" max="3581" width="8.28515625" style="20" customWidth="1"/>
    <col min="3582" max="3583" width="8.85546875" style="20" customWidth="1"/>
    <col min="3584" max="3584" width="8" style="20" customWidth="1"/>
    <col min="3585" max="3585" width="6.140625" style="20" customWidth="1"/>
    <col min="3586" max="3586" width="10.7109375" style="20" customWidth="1"/>
    <col min="3587" max="3587" width="12" style="20" customWidth="1"/>
    <col min="3588" max="3593" width="0" style="20" hidden="1" customWidth="1"/>
    <col min="3594" max="3594" width="9.42578125" style="20" bestFit="1" customWidth="1"/>
    <col min="3595" max="3595" width="9.5703125" style="20" bestFit="1" customWidth="1"/>
    <col min="3596" max="3832" width="9.140625" style="20"/>
    <col min="3833" max="3833" width="6" style="20" customWidth="1"/>
    <col min="3834" max="3834" width="8.42578125" style="20" customWidth="1"/>
    <col min="3835" max="3835" width="9.5703125" style="20" customWidth="1"/>
    <col min="3836" max="3836" width="29.42578125" style="20" customWidth="1"/>
    <col min="3837" max="3837" width="8.28515625" style="20" customWidth="1"/>
    <col min="3838" max="3839" width="8.85546875" style="20" customWidth="1"/>
    <col min="3840" max="3840" width="8" style="20" customWidth="1"/>
    <col min="3841" max="3841" width="6.140625" style="20" customWidth="1"/>
    <col min="3842" max="3842" width="10.7109375" style="20" customWidth="1"/>
    <col min="3843" max="3843" width="12" style="20" customWidth="1"/>
    <col min="3844" max="3849" width="0" style="20" hidden="1" customWidth="1"/>
    <col min="3850" max="3850" width="9.42578125" style="20" bestFit="1" customWidth="1"/>
    <col min="3851" max="3851" width="9.5703125" style="20" bestFit="1" customWidth="1"/>
    <col min="3852" max="4088" width="9.140625" style="20"/>
    <col min="4089" max="4089" width="6" style="20" customWidth="1"/>
    <col min="4090" max="4090" width="8.42578125" style="20" customWidth="1"/>
    <col min="4091" max="4091" width="9.5703125" style="20" customWidth="1"/>
    <col min="4092" max="4092" width="29.42578125" style="20" customWidth="1"/>
    <col min="4093" max="4093" width="8.28515625" style="20" customWidth="1"/>
    <col min="4094" max="4095" width="8.85546875" style="20" customWidth="1"/>
    <col min="4096" max="4096" width="8" style="20" customWidth="1"/>
    <col min="4097" max="4097" width="6.140625" style="20" customWidth="1"/>
    <col min="4098" max="4098" width="10.7109375" style="20" customWidth="1"/>
    <col min="4099" max="4099" width="12" style="20" customWidth="1"/>
    <col min="4100" max="4105" width="0" style="20" hidden="1" customWidth="1"/>
    <col min="4106" max="4106" width="9.42578125" style="20" bestFit="1" customWidth="1"/>
    <col min="4107" max="4107" width="9.5703125" style="20" bestFit="1" customWidth="1"/>
    <col min="4108" max="4344" width="9.140625" style="20"/>
    <col min="4345" max="4345" width="6" style="20" customWidth="1"/>
    <col min="4346" max="4346" width="8.42578125" style="20" customWidth="1"/>
    <col min="4347" max="4347" width="9.5703125" style="20" customWidth="1"/>
    <col min="4348" max="4348" width="29.42578125" style="20" customWidth="1"/>
    <col min="4349" max="4349" width="8.28515625" style="20" customWidth="1"/>
    <col min="4350" max="4351" width="8.85546875" style="20" customWidth="1"/>
    <col min="4352" max="4352" width="8" style="20" customWidth="1"/>
    <col min="4353" max="4353" width="6.140625" style="20" customWidth="1"/>
    <col min="4354" max="4354" width="10.7109375" style="20" customWidth="1"/>
    <col min="4355" max="4355" width="12" style="20" customWidth="1"/>
    <col min="4356" max="4361" width="0" style="20" hidden="1" customWidth="1"/>
    <col min="4362" max="4362" width="9.42578125" style="20" bestFit="1" customWidth="1"/>
    <col min="4363" max="4363" width="9.5703125" style="20" bestFit="1" customWidth="1"/>
    <col min="4364" max="4600" width="9.140625" style="20"/>
    <col min="4601" max="4601" width="6" style="20" customWidth="1"/>
    <col min="4602" max="4602" width="8.42578125" style="20" customWidth="1"/>
    <col min="4603" max="4603" width="9.5703125" style="20" customWidth="1"/>
    <col min="4604" max="4604" width="29.42578125" style="20" customWidth="1"/>
    <col min="4605" max="4605" width="8.28515625" style="20" customWidth="1"/>
    <col min="4606" max="4607" width="8.85546875" style="20" customWidth="1"/>
    <col min="4608" max="4608" width="8" style="20" customWidth="1"/>
    <col min="4609" max="4609" width="6.140625" style="20" customWidth="1"/>
    <col min="4610" max="4610" width="10.7109375" style="20" customWidth="1"/>
    <col min="4611" max="4611" width="12" style="20" customWidth="1"/>
    <col min="4612" max="4617" width="0" style="20" hidden="1" customWidth="1"/>
    <col min="4618" max="4618" width="9.42578125" style="20" bestFit="1" customWidth="1"/>
    <col min="4619" max="4619" width="9.5703125" style="20" bestFit="1" customWidth="1"/>
    <col min="4620" max="4856" width="9.140625" style="20"/>
    <col min="4857" max="4857" width="6" style="20" customWidth="1"/>
    <col min="4858" max="4858" width="8.42578125" style="20" customWidth="1"/>
    <col min="4859" max="4859" width="9.5703125" style="20" customWidth="1"/>
    <col min="4860" max="4860" width="29.42578125" style="20" customWidth="1"/>
    <col min="4861" max="4861" width="8.28515625" style="20" customWidth="1"/>
    <col min="4862" max="4863" width="8.85546875" style="20" customWidth="1"/>
    <col min="4864" max="4864" width="8" style="20" customWidth="1"/>
    <col min="4865" max="4865" width="6.140625" style="20" customWidth="1"/>
    <col min="4866" max="4866" width="10.7109375" style="20" customWidth="1"/>
    <col min="4867" max="4867" width="12" style="20" customWidth="1"/>
    <col min="4868" max="4873" width="0" style="20" hidden="1" customWidth="1"/>
    <col min="4874" max="4874" width="9.42578125" style="20" bestFit="1" customWidth="1"/>
    <col min="4875" max="4875" width="9.5703125" style="20" bestFit="1" customWidth="1"/>
    <col min="4876" max="5112" width="9.140625" style="20"/>
    <col min="5113" max="5113" width="6" style="20" customWidth="1"/>
    <col min="5114" max="5114" width="8.42578125" style="20" customWidth="1"/>
    <col min="5115" max="5115" width="9.5703125" style="20" customWidth="1"/>
    <col min="5116" max="5116" width="29.42578125" style="20" customWidth="1"/>
    <col min="5117" max="5117" width="8.28515625" style="20" customWidth="1"/>
    <col min="5118" max="5119" width="8.85546875" style="20" customWidth="1"/>
    <col min="5120" max="5120" width="8" style="20" customWidth="1"/>
    <col min="5121" max="5121" width="6.140625" style="20" customWidth="1"/>
    <col min="5122" max="5122" width="10.7109375" style="20" customWidth="1"/>
    <col min="5123" max="5123" width="12" style="20" customWidth="1"/>
    <col min="5124" max="5129" width="0" style="20" hidden="1" customWidth="1"/>
    <col min="5130" max="5130" width="9.42578125" style="20" bestFit="1" customWidth="1"/>
    <col min="5131" max="5131" width="9.5703125" style="20" bestFit="1" customWidth="1"/>
    <col min="5132" max="5368" width="9.140625" style="20"/>
    <col min="5369" max="5369" width="6" style="20" customWidth="1"/>
    <col min="5370" max="5370" width="8.42578125" style="20" customWidth="1"/>
    <col min="5371" max="5371" width="9.5703125" style="20" customWidth="1"/>
    <col min="5372" max="5372" width="29.42578125" style="20" customWidth="1"/>
    <col min="5373" max="5373" width="8.28515625" style="20" customWidth="1"/>
    <col min="5374" max="5375" width="8.85546875" style="20" customWidth="1"/>
    <col min="5376" max="5376" width="8" style="20" customWidth="1"/>
    <col min="5377" max="5377" width="6.140625" style="20" customWidth="1"/>
    <col min="5378" max="5378" width="10.7109375" style="20" customWidth="1"/>
    <col min="5379" max="5379" width="12" style="20" customWidth="1"/>
    <col min="5380" max="5385" width="0" style="20" hidden="1" customWidth="1"/>
    <col min="5386" max="5386" width="9.42578125" style="20" bestFit="1" customWidth="1"/>
    <col min="5387" max="5387" width="9.5703125" style="20" bestFit="1" customWidth="1"/>
    <col min="5388" max="5624" width="9.140625" style="20"/>
    <col min="5625" max="5625" width="6" style="20" customWidth="1"/>
    <col min="5626" max="5626" width="8.42578125" style="20" customWidth="1"/>
    <col min="5627" max="5627" width="9.5703125" style="20" customWidth="1"/>
    <col min="5628" max="5628" width="29.42578125" style="20" customWidth="1"/>
    <col min="5629" max="5629" width="8.28515625" style="20" customWidth="1"/>
    <col min="5630" max="5631" width="8.85546875" style="20" customWidth="1"/>
    <col min="5632" max="5632" width="8" style="20" customWidth="1"/>
    <col min="5633" max="5633" width="6.140625" style="20" customWidth="1"/>
    <col min="5634" max="5634" width="10.7109375" style="20" customWidth="1"/>
    <col min="5635" max="5635" width="12" style="20" customWidth="1"/>
    <col min="5636" max="5641" width="0" style="20" hidden="1" customWidth="1"/>
    <col min="5642" max="5642" width="9.42578125" style="20" bestFit="1" customWidth="1"/>
    <col min="5643" max="5643" width="9.5703125" style="20" bestFit="1" customWidth="1"/>
    <col min="5644" max="5880" width="9.140625" style="20"/>
    <col min="5881" max="5881" width="6" style="20" customWidth="1"/>
    <col min="5882" max="5882" width="8.42578125" style="20" customWidth="1"/>
    <col min="5883" max="5883" width="9.5703125" style="20" customWidth="1"/>
    <col min="5884" max="5884" width="29.42578125" style="20" customWidth="1"/>
    <col min="5885" max="5885" width="8.28515625" style="20" customWidth="1"/>
    <col min="5886" max="5887" width="8.85546875" style="20" customWidth="1"/>
    <col min="5888" max="5888" width="8" style="20" customWidth="1"/>
    <col min="5889" max="5889" width="6.140625" style="20" customWidth="1"/>
    <col min="5890" max="5890" width="10.7109375" style="20" customWidth="1"/>
    <col min="5891" max="5891" width="12" style="20" customWidth="1"/>
    <col min="5892" max="5897" width="0" style="20" hidden="1" customWidth="1"/>
    <col min="5898" max="5898" width="9.42578125" style="20" bestFit="1" customWidth="1"/>
    <col min="5899" max="5899" width="9.5703125" style="20" bestFit="1" customWidth="1"/>
    <col min="5900" max="6136" width="9.140625" style="20"/>
    <col min="6137" max="6137" width="6" style="20" customWidth="1"/>
    <col min="6138" max="6138" width="8.42578125" style="20" customWidth="1"/>
    <col min="6139" max="6139" width="9.5703125" style="20" customWidth="1"/>
    <col min="6140" max="6140" width="29.42578125" style="20" customWidth="1"/>
    <col min="6141" max="6141" width="8.28515625" style="20" customWidth="1"/>
    <col min="6142" max="6143" width="8.85546875" style="20" customWidth="1"/>
    <col min="6144" max="6144" width="8" style="20" customWidth="1"/>
    <col min="6145" max="6145" width="6.140625" style="20" customWidth="1"/>
    <col min="6146" max="6146" width="10.7109375" style="20" customWidth="1"/>
    <col min="6147" max="6147" width="12" style="20" customWidth="1"/>
    <col min="6148" max="6153" width="0" style="20" hidden="1" customWidth="1"/>
    <col min="6154" max="6154" width="9.42578125" style="20" bestFit="1" customWidth="1"/>
    <col min="6155" max="6155" width="9.5703125" style="20" bestFit="1" customWidth="1"/>
    <col min="6156" max="6392" width="9.140625" style="20"/>
    <col min="6393" max="6393" width="6" style="20" customWidth="1"/>
    <col min="6394" max="6394" width="8.42578125" style="20" customWidth="1"/>
    <col min="6395" max="6395" width="9.5703125" style="20" customWidth="1"/>
    <col min="6396" max="6396" width="29.42578125" style="20" customWidth="1"/>
    <col min="6397" max="6397" width="8.28515625" style="20" customWidth="1"/>
    <col min="6398" max="6399" width="8.85546875" style="20" customWidth="1"/>
    <col min="6400" max="6400" width="8" style="20" customWidth="1"/>
    <col min="6401" max="6401" width="6.140625" style="20" customWidth="1"/>
    <col min="6402" max="6402" width="10.7109375" style="20" customWidth="1"/>
    <col min="6403" max="6403" width="12" style="20" customWidth="1"/>
    <col min="6404" max="6409" width="0" style="20" hidden="1" customWidth="1"/>
    <col min="6410" max="6410" width="9.42578125" style="20" bestFit="1" customWidth="1"/>
    <col min="6411" max="6411" width="9.5703125" style="20" bestFit="1" customWidth="1"/>
    <col min="6412" max="6648" width="9.140625" style="20"/>
    <col min="6649" max="6649" width="6" style="20" customWidth="1"/>
    <col min="6650" max="6650" width="8.42578125" style="20" customWidth="1"/>
    <col min="6651" max="6651" width="9.5703125" style="20" customWidth="1"/>
    <col min="6652" max="6652" width="29.42578125" style="20" customWidth="1"/>
    <col min="6653" max="6653" width="8.28515625" style="20" customWidth="1"/>
    <col min="6654" max="6655" width="8.85546875" style="20" customWidth="1"/>
    <col min="6656" max="6656" width="8" style="20" customWidth="1"/>
    <col min="6657" max="6657" width="6.140625" style="20" customWidth="1"/>
    <col min="6658" max="6658" width="10.7109375" style="20" customWidth="1"/>
    <col min="6659" max="6659" width="12" style="20" customWidth="1"/>
    <col min="6660" max="6665" width="0" style="20" hidden="1" customWidth="1"/>
    <col min="6666" max="6666" width="9.42578125" style="20" bestFit="1" customWidth="1"/>
    <col min="6667" max="6667" width="9.5703125" style="20" bestFit="1" customWidth="1"/>
    <col min="6668" max="6904" width="9.140625" style="20"/>
    <col min="6905" max="6905" width="6" style="20" customWidth="1"/>
    <col min="6906" max="6906" width="8.42578125" style="20" customWidth="1"/>
    <col min="6907" max="6907" width="9.5703125" style="20" customWidth="1"/>
    <col min="6908" max="6908" width="29.42578125" style="20" customWidth="1"/>
    <col min="6909" max="6909" width="8.28515625" style="20" customWidth="1"/>
    <col min="6910" max="6911" width="8.85546875" style="20" customWidth="1"/>
    <col min="6912" max="6912" width="8" style="20" customWidth="1"/>
    <col min="6913" max="6913" width="6.140625" style="20" customWidth="1"/>
    <col min="6914" max="6914" width="10.7109375" style="20" customWidth="1"/>
    <col min="6915" max="6915" width="12" style="20" customWidth="1"/>
    <col min="6916" max="6921" width="0" style="20" hidden="1" customWidth="1"/>
    <col min="6922" max="6922" width="9.42578125" style="20" bestFit="1" customWidth="1"/>
    <col min="6923" max="6923" width="9.5703125" style="20" bestFit="1" customWidth="1"/>
    <col min="6924" max="7160" width="9.140625" style="20"/>
    <col min="7161" max="7161" width="6" style="20" customWidth="1"/>
    <col min="7162" max="7162" width="8.42578125" style="20" customWidth="1"/>
    <col min="7163" max="7163" width="9.5703125" style="20" customWidth="1"/>
    <col min="7164" max="7164" width="29.42578125" style="20" customWidth="1"/>
    <col min="7165" max="7165" width="8.28515625" style="20" customWidth="1"/>
    <col min="7166" max="7167" width="8.85546875" style="20" customWidth="1"/>
    <col min="7168" max="7168" width="8" style="20" customWidth="1"/>
    <col min="7169" max="7169" width="6.140625" style="20" customWidth="1"/>
    <col min="7170" max="7170" width="10.7109375" style="20" customWidth="1"/>
    <col min="7171" max="7171" width="12" style="20" customWidth="1"/>
    <col min="7172" max="7177" width="0" style="20" hidden="1" customWidth="1"/>
    <col min="7178" max="7178" width="9.42578125" style="20" bestFit="1" customWidth="1"/>
    <col min="7179" max="7179" width="9.5703125" style="20" bestFit="1" customWidth="1"/>
    <col min="7180" max="7416" width="9.140625" style="20"/>
    <col min="7417" max="7417" width="6" style="20" customWidth="1"/>
    <col min="7418" max="7418" width="8.42578125" style="20" customWidth="1"/>
    <col min="7419" max="7419" width="9.5703125" style="20" customWidth="1"/>
    <col min="7420" max="7420" width="29.42578125" style="20" customWidth="1"/>
    <col min="7421" max="7421" width="8.28515625" style="20" customWidth="1"/>
    <col min="7422" max="7423" width="8.85546875" style="20" customWidth="1"/>
    <col min="7424" max="7424" width="8" style="20" customWidth="1"/>
    <col min="7425" max="7425" width="6.140625" style="20" customWidth="1"/>
    <col min="7426" max="7426" width="10.7109375" style="20" customWidth="1"/>
    <col min="7427" max="7427" width="12" style="20" customWidth="1"/>
    <col min="7428" max="7433" width="0" style="20" hidden="1" customWidth="1"/>
    <col min="7434" max="7434" width="9.42578125" style="20" bestFit="1" customWidth="1"/>
    <col min="7435" max="7435" width="9.5703125" style="20" bestFit="1" customWidth="1"/>
    <col min="7436" max="7672" width="9.140625" style="20"/>
    <col min="7673" max="7673" width="6" style="20" customWidth="1"/>
    <col min="7674" max="7674" width="8.42578125" style="20" customWidth="1"/>
    <col min="7675" max="7675" width="9.5703125" style="20" customWidth="1"/>
    <col min="7676" max="7676" width="29.42578125" style="20" customWidth="1"/>
    <col min="7677" max="7677" width="8.28515625" style="20" customWidth="1"/>
    <col min="7678" max="7679" width="8.85546875" style="20" customWidth="1"/>
    <col min="7680" max="7680" width="8" style="20" customWidth="1"/>
    <col min="7681" max="7681" width="6.140625" style="20" customWidth="1"/>
    <col min="7682" max="7682" width="10.7109375" style="20" customWidth="1"/>
    <col min="7683" max="7683" width="12" style="20" customWidth="1"/>
    <col min="7684" max="7689" width="0" style="20" hidden="1" customWidth="1"/>
    <col min="7690" max="7690" width="9.42578125" style="20" bestFit="1" customWidth="1"/>
    <col min="7691" max="7691" width="9.5703125" style="20" bestFit="1" customWidth="1"/>
    <col min="7692" max="7928" width="9.140625" style="20"/>
    <col min="7929" max="7929" width="6" style="20" customWidth="1"/>
    <col min="7930" max="7930" width="8.42578125" style="20" customWidth="1"/>
    <col min="7931" max="7931" width="9.5703125" style="20" customWidth="1"/>
    <col min="7932" max="7932" width="29.42578125" style="20" customWidth="1"/>
    <col min="7933" max="7933" width="8.28515625" style="20" customWidth="1"/>
    <col min="7934" max="7935" width="8.85546875" style="20" customWidth="1"/>
    <col min="7936" max="7936" width="8" style="20" customWidth="1"/>
    <col min="7937" max="7937" width="6.140625" style="20" customWidth="1"/>
    <col min="7938" max="7938" width="10.7109375" style="20" customWidth="1"/>
    <col min="7939" max="7939" width="12" style="20" customWidth="1"/>
    <col min="7940" max="7945" width="0" style="20" hidden="1" customWidth="1"/>
    <col min="7946" max="7946" width="9.42578125" style="20" bestFit="1" customWidth="1"/>
    <col min="7947" max="7947" width="9.5703125" style="20" bestFit="1" customWidth="1"/>
    <col min="7948" max="8184" width="9.140625" style="20"/>
    <col min="8185" max="8185" width="6" style="20" customWidth="1"/>
    <col min="8186" max="8186" width="8.42578125" style="20" customWidth="1"/>
    <col min="8187" max="8187" width="9.5703125" style="20" customWidth="1"/>
    <col min="8188" max="8188" width="29.42578125" style="20" customWidth="1"/>
    <col min="8189" max="8189" width="8.28515625" style="20" customWidth="1"/>
    <col min="8190" max="8191" width="8.85546875" style="20" customWidth="1"/>
    <col min="8192" max="8192" width="8" style="20" customWidth="1"/>
    <col min="8193" max="8193" width="6.140625" style="20" customWidth="1"/>
    <col min="8194" max="8194" width="10.7109375" style="20" customWidth="1"/>
    <col min="8195" max="8195" width="12" style="20" customWidth="1"/>
    <col min="8196" max="8201" width="0" style="20" hidden="1" customWidth="1"/>
    <col min="8202" max="8202" width="9.42578125" style="20" bestFit="1" customWidth="1"/>
    <col min="8203" max="8203" width="9.5703125" style="20" bestFit="1" customWidth="1"/>
    <col min="8204" max="8440" width="9.140625" style="20"/>
    <col min="8441" max="8441" width="6" style="20" customWidth="1"/>
    <col min="8442" max="8442" width="8.42578125" style="20" customWidth="1"/>
    <col min="8443" max="8443" width="9.5703125" style="20" customWidth="1"/>
    <col min="8444" max="8444" width="29.42578125" style="20" customWidth="1"/>
    <col min="8445" max="8445" width="8.28515625" style="20" customWidth="1"/>
    <col min="8446" max="8447" width="8.85546875" style="20" customWidth="1"/>
    <col min="8448" max="8448" width="8" style="20" customWidth="1"/>
    <col min="8449" max="8449" width="6.140625" style="20" customWidth="1"/>
    <col min="8450" max="8450" width="10.7109375" style="20" customWidth="1"/>
    <col min="8451" max="8451" width="12" style="20" customWidth="1"/>
    <col min="8452" max="8457" width="0" style="20" hidden="1" customWidth="1"/>
    <col min="8458" max="8458" width="9.42578125" style="20" bestFit="1" customWidth="1"/>
    <col min="8459" max="8459" width="9.5703125" style="20" bestFit="1" customWidth="1"/>
    <col min="8460" max="8696" width="9.140625" style="20"/>
    <col min="8697" max="8697" width="6" style="20" customWidth="1"/>
    <col min="8698" max="8698" width="8.42578125" style="20" customWidth="1"/>
    <col min="8699" max="8699" width="9.5703125" style="20" customWidth="1"/>
    <col min="8700" max="8700" width="29.42578125" style="20" customWidth="1"/>
    <col min="8701" max="8701" width="8.28515625" style="20" customWidth="1"/>
    <col min="8702" max="8703" width="8.85546875" style="20" customWidth="1"/>
    <col min="8704" max="8704" width="8" style="20" customWidth="1"/>
    <col min="8705" max="8705" width="6.140625" style="20" customWidth="1"/>
    <col min="8706" max="8706" width="10.7109375" style="20" customWidth="1"/>
    <col min="8707" max="8707" width="12" style="20" customWidth="1"/>
    <col min="8708" max="8713" width="0" style="20" hidden="1" customWidth="1"/>
    <col min="8714" max="8714" width="9.42578125" style="20" bestFit="1" customWidth="1"/>
    <col min="8715" max="8715" width="9.5703125" style="20" bestFit="1" customWidth="1"/>
    <col min="8716" max="8952" width="9.140625" style="20"/>
    <col min="8953" max="8953" width="6" style="20" customWidth="1"/>
    <col min="8954" max="8954" width="8.42578125" style="20" customWidth="1"/>
    <col min="8955" max="8955" width="9.5703125" style="20" customWidth="1"/>
    <col min="8956" max="8956" width="29.42578125" style="20" customWidth="1"/>
    <col min="8957" max="8957" width="8.28515625" style="20" customWidth="1"/>
    <col min="8958" max="8959" width="8.85546875" style="20" customWidth="1"/>
    <col min="8960" max="8960" width="8" style="20" customWidth="1"/>
    <col min="8961" max="8961" width="6.140625" style="20" customWidth="1"/>
    <col min="8962" max="8962" width="10.7109375" style="20" customWidth="1"/>
    <col min="8963" max="8963" width="12" style="20" customWidth="1"/>
    <col min="8964" max="8969" width="0" style="20" hidden="1" customWidth="1"/>
    <col min="8970" max="8970" width="9.42578125" style="20" bestFit="1" customWidth="1"/>
    <col min="8971" max="8971" width="9.5703125" style="20" bestFit="1" customWidth="1"/>
    <col min="8972" max="9208" width="9.140625" style="20"/>
    <col min="9209" max="9209" width="6" style="20" customWidth="1"/>
    <col min="9210" max="9210" width="8.42578125" style="20" customWidth="1"/>
    <col min="9211" max="9211" width="9.5703125" style="20" customWidth="1"/>
    <col min="9212" max="9212" width="29.42578125" style="20" customWidth="1"/>
    <col min="9213" max="9213" width="8.28515625" style="20" customWidth="1"/>
    <col min="9214" max="9215" width="8.85546875" style="20" customWidth="1"/>
    <col min="9216" max="9216" width="8" style="20" customWidth="1"/>
    <col min="9217" max="9217" width="6.140625" style="20" customWidth="1"/>
    <col min="9218" max="9218" width="10.7109375" style="20" customWidth="1"/>
    <col min="9219" max="9219" width="12" style="20" customWidth="1"/>
    <col min="9220" max="9225" width="0" style="20" hidden="1" customWidth="1"/>
    <col min="9226" max="9226" width="9.42578125" style="20" bestFit="1" customWidth="1"/>
    <col min="9227" max="9227" width="9.5703125" style="20" bestFit="1" customWidth="1"/>
    <col min="9228" max="9464" width="9.140625" style="20"/>
    <col min="9465" max="9465" width="6" style="20" customWidth="1"/>
    <col min="9466" max="9466" width="8.42578125" style="20" customWidth="1"/>
    <col min="9467" max="9467" width="9.5703125" style="20" customWidth="1"/>
    <col min="9468" max="9468" width="29.42578125" style="20" customWidth="1"/>
    <col min="9469" max="9469" width="8.28515625" style="20" customWidth="1"/>
    <col min="9470" max="9471" width="8.85546875" style="20" customWidth="1"/>
    <col min="9472" max="9472" width="8" style="20" customWidth="1"/>
    <col min="9473" max="9473" width="6.140625" style="20" customWidth="1"/>
    <col min="9474" max="9474" width="10.7109375" style="20" customWidth="1"/>
    <col min="9475" max="9475" width="12" style="20" customWidth="1"/>
    <col min="9476" max="9481" width="0" style="20" hidden="1" customWidth="1"/>
    <col min="9482" max="9482" width="9.42578125" style="20" bestFit="1" customWidth="1"/>
    <col min="9483" max="9483" width="9.5703125" style="20" bestFit="1" customWidth="1"/>
    <col min="9484" max="9720" width="9.140625" style="20"/>
    <col min="9721" max="9721" width="6" style="20" customWidth="1"/>
    <col min="9722" max="9722" width="8.42578125" style="20" customWidth="1"/>
    <col min="9723" max="9723" width="9.5703125" style="20" customWidth="1"/>
    <col min="9724" max="9724" width="29.42578125" style="20" customWidth="1"/>
    <col min="9725" max="9725" width="8.28515625" style="20" customWidth="1"/>
    <col min="9726" max="9727" width="8.85546875" style="20" customWidth="1"/>
    <col min="9728" max="9728" width="8" style="20" customWidth="1"/>
    <col min="9729" max="9729" width="6.140625" style="20" customWidth="1"/>
    <col min="9730" max="9730" width="10.7109375" style="20" customWidth="1"/>
    <col min="9731" max="9731" width="12" style="20" customWidth="1"/>
    <col min="9732" max="9737" width="0" style="20" hidden="1" customWidth="1"/>
    <col min="9738" max="9738" width="9.42578125" style="20" bestFit="1" customWidth="1"/>
    <col min="9739" max="9739" width="9.5703125" style="20" bestFit="1" customWidth="1"/>
    <col min="9740" max="9976" width="9.140625" style="20"/>
    <col min="9977" max="9977" width="6" style="20" customWidth="1"/>
    <col min="9978" max="9978" width="8.42578125" style="20" customWidth="1"/>
    <col min="9979" max="9979" width="9.5703125" style="20" customWidth="1"/>
    <col min="9980" max="9980" width="29.42578125" style="20" customWidth="1"/>
    <col min="9981" max="9981" width="8.28515625" style="20" customWidth="1"/>
    <col min="9982" max="9983" width="8.85546875" style="20" customWidth="1"/>
    <col min="9984" max="9984" width="8" style="20" customWidth="1"/>
    <col min="9985" max="9985" width="6.140625" style="20" customWidth="1"/>
    <col min="9986" max="9986" width="10.7109375" style="20" customWidth="1"/>
    <col min="9987" max="9987" width="12" style="20" customWidth="1"/>
    <col min="9988" max="9993" width="0" style="20" hidden="1" customWidth="1"/>
    <col min="9994" max="9994" width="9.42578125" style="20" bestFit="1" customWidth="1"/>
    <col min="9995" max="9995" width="9.5703125" style="20" bestFit="1" customWidth="1"/>
    <col min="9996" max="10232" width="9.140625" style="20"/>
    <col min="10233" max="10233" width="6" style="20" customWidth="1"/>
    <col min="10234" max="10234" width="8.42578125" style="20" customWidth="1"/>
    <col min="10235" max="10235" width="9.5703125" style="20" customWidth="1"/>
    <col min="10236" max="10236" width="29.42578125" style="20" customWidth="1"/>
    <col min="10237" max="10237" width="8.28515625" style="20" customWidth="1"/>
    <col min="10238" max="10239" width="8.85546875" style="20" customWidth="1"/>
    <col min="10240" max="10240" width="8" style="20" customWidth="1"/>
    <col min="10241" max="10241" width="6.140625" style="20" customWidth="1"/>
    <col min="10242" max="10242" width="10.7109375" style="20" customWidth="1"/>
    <col min="10243" max="10243" width="12" style="20" customWidth="1"/>
    <col min="10244" max="10249" width="0" style="20" hidden="1" customWidth="1"/>
    <col min="10250" max="10250" width="9.42578125" style="20" bestFit="1" customWidth="1"/>
    <col min="10251" max="10251" width="9.5703125" style="20" bestFit="1" customWidth="1"/>
    <col min="10252" max="10488" width="9.140625" style="20"/>
    <col min="10489" max="10489" width="6" style="20" customWidth="1"/>
    <col min="10490" max="10490" width="8.42578125" style="20" customWidth="1"/>
    <col min="10491" max="10491" width="9.5703125" style="20" customWidth="1"/>
    <col min="10492" max="10492" width="29.42578125" style="20" customWidth="1"/>
    <col min="10493" max="10493" width="8.28515625" style="20" customWidth="1"/>
    <col min="10494" max="10495" width="8.85546875" style="20" customWidth="1"/>
    <col min="10496" max="10496" width="8" style="20" customWidth="1"/>
    <col min="10497" max="10497" width="6.140625" style="20" customWidth="1"/>
    <col min="10498" max="10498" width="10.7109375" style="20" customWidth="1"/>
    <col min="10499" max="10499" width="12" style="20" customWidth="1"/>
    <col min="10500" max="10505" width="0" style="20" hidden="1" customWidth="1"/>
    <col min="10506" max="10506" width="9.42578125" style="20" bestFit="1" customWidth="1"/>
    <col min="10507" max="10507" width="9.5703125" style="20" bestFit="1" customWidth="1"/>
    <col min="10508" max="10744" width="9.140625" style="20"/>
    <col min="10745" max="10745" width="6" style="20" customWidth="1"/>
    <col min="10746" max="10746" width="8.42578125" style="20" customWidth="1"/>
    <col min="10747" max="10747" width="9.5703125" style="20" customWidth="1"/>
    <col min="10748" max="10748" width="29.42578125" style="20" customWidth="1"/>
    <col min="10749" max="10749" width="8.28515625" style="20" customWidth="1"/>
    <col min="10750" max="10751" width="8.85546875" style="20" customWidth="1"/>
    <col min="10752" max="10752" width="8" style="20" customWidth="1"/>
    <col min="10753" max="10753" width="6.140625" style="20" customWidth="1"/>
    <col min="10754" max="10754" width="10.7109375" style="20" customWidth="1"/>
    <col min="10755" max="10755" width="12" style="20" customWidth="1"/>
    <col min="10756" max="10761" width="0" style="20" hidden="1" customWidth="1"/>
    <col min="10762" max="10762" width="9.42578125" style="20" bestFit="1" customWidth="1"/>
    <col min="10763" max="10763" width="9.5703125" style="20" bestFit="1" customWidth="1"/>
    <col min="10764" max="11000" width="9.140625" style="20"/>
    <col min="11001" max="11001" width="6" style="20" customWidth="1"/>
    <col min="11002" max="11002" width="8.42578125" style="20" customWidth="1"/>
    <col min="11003" max="11003" width="9.5703125" style="20" customWidth="1"/>
    <col min="11004" max="11004" width="29.42578125" style="20" customWidth="1"/>
    <col min="11005" max="11005" width="8.28515625" style="20" customWidth="1"/>
    <col min="11006" max="11007" width="8.85546875" style="20" customWidth="1"/>
    <col min="11008" max="11008" width="8" style="20" customWidth="1"/>
    <col min="11009" max="11009" width="6.140625" style="20" customWidth="1"/>
    <col min="11010" max="11010" width="10.7109375" style="20" customWidth="1"/>
    <col min="11011" max="11011" width="12" style="20" customWidth="1"/>
    <col min="11012" max="11017" width="0" style="20" hidden="1" customWidth="1"/>
    <col min="11018" max="11018" width="9.42578125" style="20" bestFit="1" customWidth="1"/>
    <col min="11019" max="11019" width="9.5703125" style="20" bestFit="1" customWidth="1"/>
    <col min="11020" max="11256" width="9.140625" style="20"/>
    <col min="11257" max="11257" width="6" style="20" customWidth="1"/>
    <col min="11258" max="11258" width="8.42578125" style="20" customWidth="1"/>
    <col min="11259" max="11259" width="9.5703125" style="20" customWidth="1"/>
    <col min="11260" max="11260" width="29.42578125" style="20" customWidth="1"/>
    <col min="11261" max="11261" width="8.28515625" style="20" customWidth="1"/>
    <col min="11262" max="11263" width="8.85546875" style="20" customWidth="1"/>
    <col min="11264" max="11264" width="8" style="20" customWidth="1"/>
    <col min="11265" max="11265" width="6.140625" style="20" customWidth="1"/>
    <col min="11266" max="11266" width="10.7109375" style="20" customWidth="1"/>
    <col min="11267" max="11267" width="12" style="20" customWidth="1"/>
    <col min="11268" max="11273" width="0" style="20" hidden="1" customWidth="1"/>
    <col min="11274" max="11274" width="9.42578125" style="20" bestFit="1" customWidth="1"/>
    <col min="11275" max="11275" width="9.5703125" style="20" bestFit="1" customWidth="1"/>
    <col min="11276" max="11512" width="9.140625" style="20"/>
    <col min="11513" max="11513" width="6" style="20" customWidth="1"/>
    <col min="11514" max="11514" width="8.42578125" style="20" customWidth="1"/>
    <col min="11515" max="11515" width="9.5703125" style="20" customWidth="1"/>
    <col min="11516" max="11516" width="29.42578125" style="20" customWidth="1"/>
    <col min="11517" max="11517" width="8.28515625" style="20" customWidth="1"/>
    <col min="11518" max="11519" width="8.85546875" style="20" customWidth="1"/>
    <col min="11520" max="11520" width="8" style="20" customWidth="1"/>
    <col min="11521" max="11521" width="6.140625" style="20" customWidth="1"/>
    <col min="11522" max="11522" width="10.7109375" style="20" customWidth="1"/>
    <col min="11523" max="11523" width="12" style="20" customWidth="1"/>
    <col min="11524" max="11529" width="0" style="20" hidden="1" customWidth="1"/>
    <col min="11530" max="11530" width="9.42578125" style="20" bestFit="1" customWidth="1"/>
    <col min="11531" max="11531" width="9.5703125" style="20" bestFit="1" customWidth="1"/>
    <col min="11532" max="11768" width="9.140625" style="20"/>
    <col min="11769" max="11769" width="6" style="20" customWidth="1"/>
    <col min="11770" max="11770" width="8.42578125" style="20" customWidth="1"/>
    <col min="11771" max="11771" width="9.5703125" style="20" customWidth="1"/>
    <col min="11772" max="11772" width="29.42578125" style="20" customWidth="1"/>
    <col min="11773" max="11773" width="8.28515625" style="20" customWidth="1"/>
    <col min="11774" max="11775" width="8.85546875" style="20" customWidth="1"/>
    <col min="11776" max="11776" width="8" style="20" customWidth="1"/>
    <col min="11777" max="11777" width="6.140625" style="20" customWidth="1"/>
    <col min="11778" max="11778" width="10.7109375" style="20" customWidth="1"/>
    <col min="11779" max="11779" width="12" style="20" customWidth="1"/>
    <col min="11780" max="11785" width="0" style="20" hidden="1" customWidth="1"/>
    <col min="11786" max="11786" width="9.42578125" style="20" bestFit="1" customWidth="1"/>
    <col min="11787" max="11787" width="9.5703125" style="20" bestFit="1" customWidth="1"/>
    <col min="11788" max="12024" width="9.140625" style="20"/>
    <col min="12025" max="12025" width="6" style="20" customWidth="1"/>
    <col min="12026" max="12026" width="8.42578125" style="20" customWidth="1"/>
    <col min="12027" max="12027" width="9.5703125" style="20" customWidth="1"/>
    <col min="12028" max="12028" width="29.42578125" style="20" customWidth="1"/>
    <col min="12029" max="12029" width="8.28515625" style="20" customWidth="1"/>
    <col min="12030" max="12031" width="8.85546875" style="20" customWidth="1"/>
    <col min="12032" max="12032" width="8" style="20" customWidth="1"/>
    <col min="12033" max="12033" width="6.140625" style="20" customWidth="1"/>
    <col min="12034" max="12034" width="10.7109375" style="20" customWidth="1"/>
    <col min="12035" max="12035" width="12" style="20" customWidth="1"/>
    <col min="12036" max="12041" width="0" style="20" hidden="1" customWidth="1"/>
    <col min="12042" max="12042" width="9.42578125" style="20" bestFit="1" customWidth="1"/>
    <col min="12043" max="12043" width="9.5703125" style="20" bestFit="1" customWidth="1"/>
    <col min="12044" max="12280" width="9.140625" style="20"/>
    <col min="12281" max="12281" width="6" style="20" customWidth="1"/>
    <col min="12282" max="12282" width="8.42578125" style="20" customWidth="1"/>
    <col min="12283" max="12283" width="9.5703125" style="20" customWidth="1"/>
    <col min="12284" max="12284" width="29.42578125" style="20" customWidth="1"/>
    <col min="12285" max="12285" width="8.28515625" style="20" customWidth="1"/>
    <col min="12286" max="12287" width="8.85546875" style="20" customWidth="1"/>
    <col min="12288" max="12288" width="8" style="20" customWidth="1"/>
    <col min="12289" max="12289" width="6.140625" style="20" customWidth="1"/>
    <col min="12290" max="12290" width="10.7109375" style="20" customWidth="1"/>
    <col min="12291" max="12291" width="12" style="20" customWidth="1"/>
    <col min="12292" max="12297" width="0" style="20" hidden="1" customWidth="1"/>
    <col min="12298" max="12298" width="9.42578125" style="20" bestFit="1" customWidth="1"/>
    <col min="12299" max="12299" width="9.5703125" style="20" bestFit="1" customWidth="1"/>
    <col min="12300" max="12536" width="9.140625" style="20"/>
    <col min="12537" max="12537" width="6" style="20" customWidth="1"/>
    <col min="12538" max="12538" width="8.42578125" style="20" customWidth="1"/>
    <col min="12539" max="12539" width="9.5703125" style="20" customWidth="1"/>
    <col min="12540" max="12540" width="29.42578125" style="20" customWidth="1"/>
    <col min="12541" max="12541" width="8.28515625" style="20" customWidth="1"/>
    <col min="12542" max="12543" width="8.85546875" style="20" customWidth="1"/>
    <col min="12544" max="12544" width="8" style="20" customWidth="1"/>
    <col min="12545" max="12545" width="6.140625" style="20" customWidth="1"/>
    <col min="12546" max="12546" width="10.7109375" style="20" customWidth="1"/>
    <col min="12547" max="12547" width="12" style="20" customWidth="1"/>
    <col min="12548" max="12553" width="0" style="20" hidden="1" customWidth="1"/>
    <col min="12554" max="12554" width="9.42578125" style="20" bestFit="1" customWidth="1"/>
    <col min="12555" max="12555" width="9.5703125" style="20" bestFit="1" customWidth="1"/>
    <col min="12556" max="12792" width="9.140625" style="20"/>
    <col min="12793" max="12793" width="6" style="20" customWidth="1"/>
    <col min="12794" max="12794" width="8.42578125" style="20" customWidth="1"/>
    <col min="12795" max="12795" width="9.5703125" style="20" customWidth="1"/>
    <col min="12796" max="12796" width="29.42578125" style="20" customWidth="1"/>
    <col min="12797" max="12797" width="8.28515625" style="20" customWidth="1"/>
    <col min="12798" max="12799" width="8.85546875" style="20" customWidth="1"/>
    <col min="12800" max="12800" width="8" style="20" customWidth="1"/>
    <col min="12801" max="12801" width="6.140625" style="20" customWidth="1"/>
    <col min="12802" max="12802" width="10.7109375" style="20" customWidth="1"/>
    <col min="12803" max="12803" width="12" style="20" customWidth="1"/>
    <col min="12804" max="12809" width="0" style="20" hidden="1" customWidth="1"/>
    <col min="12810" max="12810" width="9.42578125" style="20" bestFit="1" customWidth="1"/>
    <col min="12811" max="12811" width="9.5703125" style="20" bestFit="1" customWidth="1"/>
    <col min="12812" max="13048" width="9.140625" style="20"/>
    <col min="13049" max="13049" width="6" style="20" customWidth="1"/>
    <col min="13050" max="13050" width="8.42578125" style="20" customWidth="1"/>
    <col min="13051" max="13051" width="9.5703125" style="20" customWidth="1"/>
    <col min="13052" max="13052" width="29.42578125" style="20" customWidth="1"/>
    <col min="13053" max="13053" width="8.28515625" style="20" customWidth="1"/>
    <col min="13054" max="13055" width="8.85546875" style="20" customWidth="1"/>
    <col min="13056" max="13056" width="8" style="20" customWidth="1"/>
    <col min="13057" max="13057" width="6.140625" style="20" customWidth="1"/>
    <col min="13058" max="13058" width="10.7109375" style="20" customWidth="1"/>
    <col min="13059" max="13059" width="12" style="20" customWidth="1"/>
    <col min="13060" max="13065" width="0" style="20" hidden="1" customWidth="1"/>
    <col min="13066" max="13066" width="9.42578125" style="20" bestFit="1" customWidth="1"/>
    <col min="13067" max="13067" width="9.5703125" style="20" bestFit="1" customWidth="1"/>
    <col min="13068" max="13304" width="9.140625" style="20"/>
    <col min="13305" max="13305" width="6" style="20" customWidth="1"/>
    <col min="13306" max="13306" width="8.42578125" style="20" customWidth="1"/>
    <col min="13307" max="13307" width="9.5703125" style="20" customWidth="1"/>
    <col min="13308" max="13308" width="29.42578125" style="20" customWidth="1"/>
    <col min="13309" max="13309" width="8.28515625" style="20" customWidth="1"/>
    <col min="13310" max="13311" width="8.85546875" style="20" customWidth="1"/>
    <col min="13312" max="13312" width="8" style="20" customWidth="1"/>
    <col min="13313" max="13313" width="6.140625" style="20" customWidth="1"/>
    <col min="13314" max="13314" width="10.7109375" style="20" customWidth="1"/>
    <col min="13315" max="13315" width="12" style="20" customWidth="1"/>
    <col min="13316" max="13321" width="0" style="20" hidden="1" customWidth="1"/>
    <col min="13322" max="13322" width="9.42578125" style="20" bestFit="1" customWidth="1"/>
    <col min="13323" max="13323" width="9.5703125" style="20" bestFit="1" customWidth="1"/>
    <col min="13324" max="13560" width="9.140625" style="20"/>
    <col min="13561" max="13561" width="6" style="20" customWidth="1"/>
    <col min="13562" max="13562" width="8.42578125" style="20" customWidth="1"/>
    <col min="13563" max="13563" width="9.5703125" style="20" customWidth="1"/>
    <col min="13564" max="13564" width="29.42578125" style="20" customWidth="1"/>
    <col min="13565" max="13565" width="8.28515625" style="20" customWidth="1"/>
    <col min="13566" max="13567" width="8.85546875" style="20" customWidth="1"/>
    <col min="13568" max="13568" width="8" style="20" customWidth="1"/>
    <col min="13569" max="13569" width="6.140625" style="20" customWidth="1"/>
    <col min="13570" max="13570" width="10.7109375" style="20" customWidth="1"/>
    <col min="13571" max="13571" width="12" style="20" customWidth="1"/>
    <col min="13572" max="13577" width="0" style="20" hidden="1" customWidth="1"/>
    <col min="13578" max="13578" width="9.42578125" style="20" bestFit="1" customWidth="1"/>
    <col min="13579" max="13579" width="9.5703125" style="20" bestFit="1" customWidth="1"/>
    <col min="13580" max="13816" width="9.140625" style="20"/>
    <col min="13817" max="13817" width="6" style="20" customWidth="1"/>
    <col min="13818" max="13818" width="8.42578125" style="20" customWidth="1"/>
    <col min="13819" max="13819" width="9.5703125" style="20" customWidth="1"/>
    <col min="13820" max="13820" width="29.42578125" style="20" customWidth="1"/>
    <col min="13821" max="13821" width="8.28515625" style="20" customWidth="1"/>
    <col min="13822" max="13823" width="8.85546875" style="20" customWidth="1"/>
    <col min="13824" max="13824" width="8" style="20" customWidth="1"/>
    <col min="13825" max="13825" width="6.140625" style="20" customWidth="1"/>
    <col min="13826" max="13826" width="10.7109375" style="20" customWidth="1"/>
    <col min="13827" max="13827" width="12" style="20" customWidth="1"/>
    <col min="13828" max="13833" width="0" style="20" hidden="1" customWidth="1"/>
    <col min="13834" max="13834" width="9.42578125" style="20" bestFit="1" customWidth="1"/>
    <col min="13835" max="13835" width="9.5703125" style="20" bestFit="1" customWidth="1"/>
    <col min="13836" max="14072" width="9.140625" style="20"/>
    <col min="14073" max="14073" width="6" style="20" customWidth="1"/>
    <col min="14074" max="14074" width="8.42578125" style="20" customWidth="1"/>
    <col min="14075" max="14075" width="9.5703125" style="20" customWidth="1"/>
    <col min="14076" max="14076" width="29.42578125" style="20" customWidth="1"/>
    <col min="14077" max="14077" width="8.28515625" style="20" customWidth="1"/>
    <col min="14078" max="14079" width="8.85546875" style="20" customWidth="1"/>
    <col min="14080" max="14080" width="8" style="20" customWidth="1"/>
    <col min="14081" max="14081" width="6.140625" style="20" customWidth="1"/>
    <col min="14082" max="14082" width="10.7109375" style="20" customWidth="1"/>
    <col min="14083" max="14083" width="12" style="20" customWidth="1"/>
    <col min="14084" max="14089" width="0" style="20" hidden="1" customWidth="1"/>
    <col min="14090" max="14090" width="9.42578125" style="20" bestFit="1" customWidth="1"/>
    <col min="14091" max="14091" width="9.5703125" style="20" bestFit="1" customWidth="1"/>
    <col min="14092" max="14328" width="9.140625" style="20"/>
    <col min="14329" max="14329" width="6" style="20" customWidth="1"/>
    <col min="14330" max="14330" width="8.42578125" style="20" customWidth="1"/>
    <col min="14331" max="14331" width="9.5703125" style="20" customWidth="1"/>
    <col min="14332" max="14332" width="29.42578125" style="20" customWidth="1"/>
    <col min="14333" max="14333" width="8.28515625" style="20" customWidth="1"/>
    <col min="14334" max="14335" width="8.85546875" style="20" customWidth="1"/>
    <col min="14336" max="14336" width="8" style="20" customWidth="1"/>
    <col min="14337" max="14337" width="6.140625" style="20" customWidth="1"/>
    <col min="14338" max="14338" width="10.7109375" style="20" customWidth="1"/>
    <col min="14339" max="14339" width="12" style="20" customWidth="1"/>
    <col min="14340" max="14345" width="0" style="20" hidden="1" customWidth="1"/>
    <col min="14346" max="14346" width="9.42578125" style="20" bestFit="1" customWidth="1"/>
    <col min="14347" max="14347" width="9.5703125" style="20" bestFit="1" customWidth="1"/>
    <col min="14348" max="14584" width="9.140625" style="20"/>
    <col min="14585" max="14585" width="6" style="20" customWidth="1"/>
    <col min="14586" max="14586" width="8.42578125" style="20" customWidth="1"/>
    <col min="14587" max="14587" width="9.5703125" style="20" customWidth="1"/>
    <col min="14588" max="14588" width="29.42578125" style="20" customWidth="1"/>
    <col min="14589" max="14589" width="8.28515625" style="20" customWidth="1"/>
    <col min="14590" max="14591" width="8.85546875" style="20" customWidth="1"/>
    <col min="14592" max="14592" width="8" style="20" customWidth="1"/>
    <col min="14593" max="14593" width="6.140625" style="20" customWidth="1"/>
    <col min="14594" max="14594" width="10.7109375" style="20" customWidth="1"/>
    <col min="14595" max="14595" width="12" style="20" customWidth="1"/>
    <col min="14596" max="14601" width="0" style="20" hidden="1" customWidth="1"/>
    <col min="14602" max="14602" width="9.42578125" style="20" bestFit="1" customWidth="1"/>
    <col min="14603" max="14603" width="9.5703125" style="20" bestFit="1" customWidth="1"/>
    <col min="14604" max="14840" width="9.140625" style="20"/>
    <col min="14841" max="14841" width="6" style="20" customWidth="1"/>
    <col min="14842" max="14842" width="8.42578125" style="20" customWidth="1"/>
    <col min="14843" max="14843" width="9.5703125" style="20" customWidth="1"/>
    <col min="14844" max="14844" width="29.42578125" style="20" customWidth="1"/>
    <col min="14845" max="14845" width="8.28515625" style="20" customWidth="1"/>
    <col min="14846" max="14847" width="8.85546875" style="20" customWidth="1"/>
    <col min="14848" max="14848" width="8" style="20" customWidth="1"/>
    <col min="14849" max="14849" width="6.140625" style="20" customWidth="1"/>
    <col min="14850" max="14850" width="10.7109375" style="20" customWidth="1"/>
    <col min="14851" max="14851" width="12" style="20" customWidth="1"/>
    <col min="14852" max="14857" width="0" style="20" hidden="1" customWidth="1"/>
    <col min="14858" max="14858" width="9.42578125" style="20" bestFit="1" customWidth="1"/>
    <col min="14859" max="14859" width="9.5703125" style="20" bestFit="1" customWidth="1"/>
    <col min="14860" max="15096" width="9.140625" style="20"/>
    <col min="15097" max="15097" width="6" style="20" customWidth="1"/>
    <col min="15098" max="15098" width="8.42578125" style="20" customWidth="1"/>
    <col min="15099" max="15099" width="9.5703125" style="20" customWidth="1"/>
    <col min="15100" max="15100" width="29.42578125" style="20" customWidth="1"/>
    <col min="15101" max="15101" width="8.28515625" style="20" customWidth="1"/>
    <col min="15102" max="15103" width="8.85546875" style="20" customWidth="1"/>
    <col min="15104" max="15104" width="8" style="20" customWidth="1"/>
    <col min="15105" max="15105" width="6.140625" style="20" customWidth="1"/>
    <col min="15106" max="15106" width="10.7109375" style="20" customWidth="1"/>
    <col min="15107" max="15107" width="12" style="20" customWidth="1"/>
    <col min="15108" max="15113" width="0" style="20" hidden="1" customWidth="1"/>
    <col min="15114" max="15114" width="9.42578125" style="20" bestFit="1" customWidth="1"/>
    <col min="15115" max="15115" width="9.5703125" style="20" bestFit="1" customWidth="1"/>
    <col min="15116" max="15352" width="9.140625" style="20"/>
    <col min="15353" max="15353" width="6" style="20" customWidth="1"/>
    <col min="15354" max="15354" width="8.42578125" style="20" customWidth="1"/>
    <col min="15355" max="15355" width="9.5703125" style="20" customWidth="1"/>
    <col min="15356" max="15356" width="29.42578125" style="20" customWidth="1"/>
    <col min="15357" max="15357" width="8.28515625" style="20" customWidth="1"/>
    <col min="15358" max="15359" width="8.85546875" style="20" customWidth="1"/>
    <col min="15360" max="15360" width="8" style="20" customWidth="1"/>
    <col min="15361" max="15361" width="6.140625" style="20" customWidth="1"/>
    <col min="15362" max="15362" width="10.7109375" style="20" customWidth="1"/>
    <col min="15363" max="15363" width="12" style="20" customWidth="1"/>
    <col min="15364" max="15369" width="0" style="20" hidden="1" customWidth="1"/>
    <col min="15370" max="15370" width="9.42578125" style="20" bestFit="1" customWidth="1"/>
    <col min="15371" max="15371" width="9.5703125" style="20" bestFit="1" customWidth="1"/>
    <col min="15372" max="15608" width="9.140625" style="20"/>
    <col min="15609" max="15609" width="6" style="20" customWidth="1"/>
    <col min="15610" max="15610" width="8.42578125" style="20" customWidth="1"/>
    <col min="15611" max="15611" width="9.5703125" style="20" customWidth="1"/>
    <col min="15612" max="15612" width="29.42578125" style="20" customWidth="1"/>
    <col min="15613" max="15613" width="8.28515625" style="20" customWidth="1"/>
    <col min="15614" max="15615" width="8.85546875" style="20" customWidth="1"/>
    <col min="15616" max="15616" width="8" style="20" customWidth="1"/>
    <col min="15617" max="15617" width="6.140625" style="20" customWidth="1"/>
    <col min="15618" max="15618" width="10.7109375" style="20" customWidth="1"/>
    <col min="15619" max="15619" width="12" style="20" customWidth="1"/>
    <col min="15620" max="15625" width="0" style="20" hidden="1" customWidth="1"/>
    <col min="15626" max="15626" width="9.42578125" style="20" bestFit="1" customWidth="1"/>
    <col min="15627" max="15627" width="9.5703125" style="20" bestFit="1" customWidth="1"/>
    <col min="15628" max="15864" width="9.140625" style="20"/>
    <col min="15865" max="15865" width="6" style="20" customWidth="1"/>
    <col min="15866" max="15866" width="8.42578125" style="20" customWidth="1"/>
    <col min="15867" max="15867" width="9.5703125" style="20" customWidth="1"/>
    <col min="15868" max="15868" width="29.42578125" style="20" customWidth="1"/>
    <col min="15869" max="15869" width="8.28515625" style="20" customWidth="1"/>
    <col min="15870" max="15871" width="8.85546875" style="20" customWidth="1"/>
    <col min="15872" max="15872" width="8" style="20" customWidth="1"/>
    <col min="15873" max="15873" width="6.140625" style="20" customWidth="1"/>
    <col min="15874" max="15874" width="10.7109375" style="20" customWidth="1"/>
    <col min="15875" max="15875" width="12" style="20" customWidth="1"/>
    <col min="15876" max="15881" width="0" style="20" hidden="1" customWidth="1"/>
    <col min="15882" max="15882" width="9.42578125" style="20" bestFit="1" customWidth="1"/>
    <col min="15883" max="15883" width="9.5703125" style="20" bestFit="1" customWidth="1"/>
    <col min="15884" max="16120" width="9.140625" style="20"/>
    <col min="16121" max="16121" width="6" style="20" customWidth="1"/>
    <col min="16122" max="16122" width="8.42578125" style="20" customWidth="1"/>
    <col min="16123" max="16123" width="9.5703125" style="20" customWidth="1"/>
    <col min="16124" max="16124" width="29.42578125" style="20" customWidth="1"/>
    <col min="16125" max="16125" width="8.28515625" style="20" customWidth="1"/>
    <col min="16126" max="16127" width="8.85546875" style="20" customWidth="1"/>
    <col min="16128" max="16128" width="8" style="20" customWidth="1"/>
    <col min="16129" max="16129" width="6.140625" style="20" customWidth="1"/>
    <col min="16130" max="16130" width="10.7109375" style="20" customWidth="1"/>
    <col min="16131" max="16131" width="12" style="20" customWidth="1"/>
    <col min="16132" max="16137" width="0" style="20" hidden="1" customWidth="1"/>
    <col min="16138" max="16138" width="9.42578125" style="20" bestFit="1" customWidth="1"/>
    <col min="16139" max="16139" width="9.5703125" style="20" bestFit="1" customWidth="1"/>
    <col min="16140" max="16384" width="9.140625" style="20"/>
  </cols>
  <sheetData>
    <row r="1" spans="1:27" ht="21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  <c r="P1" s="90"/>
      <c r="Q1" s="90"/>
      <c r="R1" s="90"/>
      <c r="S1" s="90"/>
      <c r="T1" s="90"/>
      <c r="U1" s="91"/>
      <c r="V1" s="90"/>
      <c r="W1" s="90"/>
      <c r="X1" s="90"/>
      <c r="Y1" s="90"/>
      <c r="Z1" s="90"/>
      <c r="AA1" s="91"/>
    </row>
    <row r="2" spans="1:27" ht="31.5" customHeight="1">
      <c r="A2" s="243" t="s">
        <v>127</v>
      </c>
      <c r="B2" s="244"/>
      <c r="C2" s="244"/>
      <c r="D2" s="244"/>
      <c r="E2" s="244"/>
      <c r="F2" s="244"/>
      <c r="G2" s="244"/>
      <c r="H2" s="244"/>
      <c r="I2" s="244"/>
      <c r="J2" s="85"/>
      <c r="K2" s="85"/>
      <c r="L2" s="85"/>
      <c r="M2" s="85"/>
      <c r="N2" s="85"/>
      <c r="O2" s="92"/>
      <c r="P2" s="85"/>
      <c r="Q2" s="85"/>
      <c r="R2" s="85"/>
      <c r="S2" s="85"/>
      <c r="T2" s="85"/>
      <c r="U2" s="92"/>
      <c r="V2" s="85"/>
      <c r="W2" s="85"/>
      <c r="X2" s="85"/>
      <c r="Y2" s="85"/>
      <c r="Z2" s="85"/>
      <c r="AA2" s="92"/>
    </row>
    <row r="3" spans="1:27" ht="15" customHeight="1">
      <c r="A3" s="245" t="s">
        <v>128</v>
      </c>
      <c r="B3" s="246"/>
      <c r="C3" s="246"/>
      <c r="D3" s="246"/>
      <c r="E3" s="246"/>
      <c r="F3" s="246"/>
      <c r="G3" s="246"/>
      <c r="H3" s="246"/>
      <c r="I3" s="246"/>
      <c r="J3" s="100"/>
      <c r="K3" s="100"/>
      <c r="L3" s="101"/>
      <c r="M3" s="86"/>
      <c r="N3" s="86"/>
      <c r="O3" s="93"/>
      <c r="P3" s="100"/>
      <c r="Q3" s="100"/>
      <c r="R3" s="101"/>
      <c r="S3" s="86"/>
      <c r="T3" s="86"/>
      <c r="U3" s="93"/>
      <c r="V3" s="100"/>
      <c r="W3" s="100"/>
      <c r="X3" s="101"/>
      <c r="Y3" s="86"/>
      <c r="Z3" s="86"/>
      <c r="AA3" s="93"/>
    </row>
    <row r="4" spans="1:27" ht="22.5" customHeight="1">
      <c r="A4" s="247" t="s">
        <v>697</v>
      </c>
      <c r="B4" s="248"/>
      <c r="C4" s="248"/>
      <c r="D4" s="248"/>
      <c r="E4" s="248"/>
      <c r="F4" s="248"/>
      <c r="G4" s="248"/>
      <c r="H4" s="248"/>
      <c r="I4" s="248"/>
      <c r="J4" s="102"/>
      <c r="K4" s="102"/>
      <c r="L4" s="101"/>
      <c r="M4" s="87"/>
      <c r="N4" s="87"/>
      <c r="O4" s="94"/>
      <c r="P4" s="102"/>
      <c r="Q4" s="102"/>
      <c r="R4" s="115"/>
      <c r="S4" s="87"/>
      <c r="T4" s="87"/>
      <c r="U4" s="94"/>
      <c r="V4" s="102"/>
      <c r="W4" s="102"/>
      <c r="X4" s="115"/>
      <c r="Y4" s="87"/>
      <c r="Z4" s="87"/>
      <c r="AA4" s="94"/>
    </row>
    <row r="5" spans="1:27" ht="15" customHeight="1">
      <c r="A5" s="241" t="s">
        <v>688</v>
      </c>
      <c r="B5" s="242"/>
      <c r="C5" s="242"/>
      <c r="D5" s="242"/>
      <c r="E5" s="242"/>
      <c r="F5" s="242"/>
      <c r="G5" s="242"/>
      <c r="H5" s="242"/>
      <c r="I5" s="242"/>
      <c r="J5" s="102"/>
      <c r="K5" s="102"/>
      <c r="L5" s="103"/>
      <c r="M5" s="88"/>
      <c r="N5" s="88"/>
      <c r="O5" s="95"/>
      <c r="P5" s="102"/>
      <c r="Q5" s="102"/>
      <c r="R5" s="103"/>
      <c r="S5" s="88"/>
      <c r="T5" s="88"/>
      <c r="U5" s="95"/>
      <c r="V5" s="102"/>
      <c r="W5" s="102"/>
      <c r="X5" s="103"/>
      <c r="Y5" s="88"/>
      <c r="Z5" s="88"/>
      <c r="AA5" s="95"/>
    </row>
    <row r="6" spans="1:27" ht="15" customHeight="1">
      <c r="A6" s="241" t="s">
        <v>129</v>
      </c>
      <c r="B6" s="242"/>
      <c r="C6" s="242"/>
      <c r="D6" s="242"/>
      <c r="E6" s="242"/>
      <c r="F6" s="242"/>
      <c r="G6" s="242"/>
      <c r="H6" s="242"/>
      <c r="I6" s="242"/>
      <c r="J6" s="102"/>
      <c r="K6" s="104"/>
      <c r="L6" s="105"/>
      <c r="M6" s="88"/>
      <c r="N6" s="88"/>
      <c r="O6" s="95"/>
      <c r="P6" s="102"/>
      <c r="Q6" s="104"/>
      <c r="R6" s="105"/>
      <c r="S6" s="88"/>
      <c r="T6" s="88"/>
      <c r="U6" s="95"/>
      <c r="V6" s="102"/>
      <c r="W6" s="104"/>
      <c r="X6" s="105"/>
      <c r="Y6" s="88"/>
      <c r="Z6" s="88"/>
      <c r="AA6" s="95"/>
    </row>
    <row r="7" spans="1:27" ht="15" customHeight="1">
      <c r="A7" s="241" t="s">
        <v>689</v>
      </c>
      <c r="B7" s="242"/>
      <c r="C7" s="242"/>
      <c r="D7" s="242"/>
      <c r="E7" s="242"/>
      <c r="F7" s="242"/>
      <c r="G7" s="242"/>
      <c r="H7" s="242"/>
      <c r="I7" s="242"/>
      <c r="J7" s="102"/>
      <c r="K7" s="104"/>
      <c r="L7" s="103"/>
      <c r="M7" s="88"/>
      <c r="N7" s="88"/>
      <c r="O7" s="95"/>
      <c r="P7" s="102"/>
      <c r="Q7" s="104"/>
      <c r="R7" s="103"/>
      <c r="S7" s="88"/>
      <c r="T7" s="88"/>
      <c r="U7" s="95"/>
      <c r="V7" s="102"/>
      <c r="W7" s="104"/>
      <c r="X7" s="103"/>
      <c r="Y7" s="88"/>
      <c r="Z7" s="88"/>
      <c r="AA7" s="95"/>
    </row>
    <row r="8" spans="1:27" ht="15" customHeight="1">
      <c r="A8" s="107"/>
      <c r="B8" s="124"/>
      <c r="C8" s="108"/>
      <c r="D8" s="108"/>
      <c r="E8" s="108"/>
      <c r="F8" s="108"/>
      <c r="G8" s="168"/>
      <c r="H8" s="169" t="s">
        <v>125</v>
      </c>
      <c r="I8" s="169" t="s">
        <v>690</v>
      </c>
      <c r="J8" s="260"/>
      <c r="K8" s="260"/>
      <c r="L8" s="99"/>
      <c r="M8" s="43"/>
      <c r="N8" s="108"/>
      <c r="O8" s="109"/>
      <c r="P8" s="259"/>
      <c r="Q8" s="260"/>
      <c r="R8" s="99"/>
      <c r="S8" s="43"/>
      <c r="T8" s="114"/>
      <c r="U8" s="109"/>
      <c r="V8" s="259"/>
      <c r="W8" s="260"/>
      <c r="X8" s="99"/>
      <c r="Y8" s="43"/>
      <c r="Z8" s="116"/>
      <c r="AA8" s="109"/>
    </row>
    <row r="9" spans="1:27" ht="15" customHeight="1">
      <c r="A9" s="34"/>
      <c r="B9" s="125"/>
      <c r="C9" s="108"/>
      <c r="D9" s="35"/>
      <c r="E9" s="35"/>
      <c r="F9" s="35"/>
      <c r="G9" s="170"/>
      <c r="H9" s="172"/>
      <c r="I9" s="172"/>
      <c r="J9" s="108"/>
      <c r="K9" s="43"/>
      <c r="L9" s="43"/>
      <c r="M9" s="43"/>
      <c r="N9" s="108"/>
      <c r="O9" s="36"/>
      <c r="P9" s="108"/>
      <c r="Q9" s="43"/>
      <c r="R9" s="43"/>
      <c r="S9" s="43"/>
      <c r="T9" s="114"/>
      <c r="U9" s="36"/>
      <c r="V9" s="116"/>
      <c r="W9" s="43"/>
      <c r="X9" s="43"/>
      <c r="Y9" s="43"/>
      <c r="Z9" s="116"/>
      <c r="AA9" s="36"/>
    </row>
    <row r="10" spans="1:27" ht="18.75" thickBot="1">
      <c r="A10" s="34"/>
      <c r="B10" s="125"/>
      <c r="C10" s="108"/>
      <c r="D10" s="256"/>
      <c r="E10" s="256"/>
      <c r="F10" s="256"/>
      <c r="G10" s="173" t="s">
        <v>113</v>
      </c>
      <c r="H10" s="172">
        <f>I292-L8-R8-X8</f>
        <v>0</v>
      </c>
      <c r="I10" s="171"/>
      <c r="J10" s="108"/>
      <c r="K10" s="43"/>
      <c r="L10" s="43"/>
      <c r="M10" s="43"/>
      <c r="N10" s="96"/>
      <c r="O10" s="97"/>
      <c r="P10" s="108"/>
      <c r="Q10" s="43"/>
      <c r="R10" s="43"/>
      <c r="S10" s="43"/>
      <c r="T10" s="114"/>
      <c r="U10" s="36"/>
      <c r="V10" s="116"/>
      <c r="W10" s="43"/>
      <c r="X10" s="43"/>
      <c r="Y10" s="43"/>
      <c r="Z10" s="116"/>
      <c r="AA10" s="36"/>
    </row>
    <row r="11" spans="1:27" ht="33" customHeight="1">
      <c r="A11" s="40" t="s">
        <v>119</v>
      </c>
      <c r="B11" s="126" t="s">
        <v>131</v>
      </c>
      <c r="C11" s="38" t="s">
        <v>132</v>
      </c>
      <c r="D11" s="38" t="s">
        <v>133</v>
      </c>
      <c r="E11" s="41" t="s">
        <v>134</v>
      </c>
      <c r="F11" s="39" t="s">
        <v>124</v>
      </c>
      <c r="G11" s="127" t="s">
        <v>135</v>
      </c>
      <c r="H11" s="42" t="s">
        <v>136</v>
      </c>
      <c r="I11" s="54" t="s">
        <v>137</v>
      </c>
      <c r="J11" s="58"/>
      <c r="K11" s="59"/>
      <c r="L11" s="67"/>
      <c r="M11" s="58"/>
      <c r="N11" s="76"/>
      <c r="O11" s="61"/>
      <c r="P11" s="58"/>
      <c r="Q11" s="59"/>
      <c r="R11" s="67"/>
      <c r="S11" s="58"/>
      <c r="T11" s="76"/>
      <c r="U11" s="61"/>
      <c r="V11" s="58"/>
      <c r="W11" s="59"/>
      <c r="X11" s="67"/>
      <c r="Y11" s="58"/>
      <c r="Z11" s="76"/>
      <c r="AA11" s="61"/>
    </row>
    <row r="12" spans="1:27" s="222" customFormat="1" ht="15" customHeight="1">
      <c r="A12" s="219" t="s">
        <v>582</v>
      </c>
      <c r="B12" s="220"/>
      <c r="C12" s="220"/>
      <c r="D12" s="220"/>
      <c r="E12" s="220"/>
      <c r="F12" s="220"/>
      <c r="G12" s="220"/>
      <c r="H12" s="220"/>
      <c r="I12" s="221"/>
      <c r="J12" s="261"/>
      <c r="K12" s="261"/>
      <c r="L12" s="262"/>
      <c r="M12" s="263"/>
      <c r="N12" s="264"/>
      <c r="O12" s="265"/>
      <c r="P12" s="266"/>
      <c r="Q12" s="261"/>
      <c r="R12" s="262"/>
      <c r="S12" s="263"/>
      <c r="T12" s="264"/>
      <c r="U12" s="265"/>
      <c r="V12" s="266"/>
      <c r="W12" s="261"/>
      <c r="X12" s="262"/>
      <c r="Y12" s="263"/>
      <c r="Z12" s="264"/>
      <c r="AA12" s="265"/>
    </row>
    <row r="13" spans="1:27" s="21" customFormat="1" ht="15" customHeight="1">
      <c r="A13" s="180" t="s">
        <v>583</v>
      </c>
      <c r="B13" s="174"/>
      <c r="C13" s="174"/>
      <c r="D13" s="174"/>
      <c r="E13" s="174"/>
      <c r="F13" s="174"/>
      <c r="G13" s="174"/>
      <c r="H13" s="174"/>
      <c r="I13" s="175"/>
      <c r="J13" s="254"/>
      <c r="K13" s="254"/>
      <c r="L13" s="255"/>
      <c r="M13" s="249"/>
      <c r="N13" s="250"/>
      <c r="O13" s="251"/>
      <c r="P13" s="253"/>
      <c r="Q13" s="254"/>
      <c r="R13" s="255"/>
      <c r="S13" s="249"/>
      <c r="T13" s="250"/>
      <c r="U13" s="251"/>
      <c r="V13" s="253"/>
      <c r="W13" s="254"/>
      <c r="X13" s="255"/>
      <c r="Y13" s="249"/>
      <c r="Z13" s="250"/>
      <c r="AA13" s="251"/>
    </row>
    <row r="14" spans="1:27" s="21" customFormat="1">
      <c r="A14" s="140" t="s">
        <v>130</v>
      </c>
      <c r="B14" s="185" t="s">
        <v>150</v>
      </c>
      <c r="C14" s="159" t="s">
        <v>126</v>
      </c>
      <c r="D14" s="141" t="s">
        <v>138</v>
      </c>
      <c r="E14" s="164" t="s">
        <v>152</v>
      </c>
      <c r="F14" s="164">
        <v>3.6</v>
      </c>
      <c r="G14" s="164"/>
      <c r="H14" s="164"/>
      <c r="I14" s="160">
        <f>F14*H14</f>
        <v>0</v>
      </c>
      <c r="J14" s="134"/>
      <c r="K14" s="55"/>
      <c r="L14" s="69"/>
      <c r="M14" s="77"/>
      <c r="N14" s="73"/>
      <c r="O14" s="65"/>
      <c r="P14" s="45"/>
      <c r="Q14" s="55"/>
      <c r="R14" s="69"/>
      <c r="S14" s="77"/>
      <c r="T14" s="73"/>
      <c r="U14" s="65"/>
      <c r="V14" s="45"/>
      <c r="W14" s="55"/>
      <c r="X14" s="69"/>
      <c r="Y14" s="77"/>
      <c r="Z14" s="73"/>
      <c r="AA14" s="65"/>
    </row>
    <row r="15" spans="1:27" s="21" customFormat="1" ht="30">
      <c r="A15" s="185" t="s">
        <v>186</v>
      </c>
      <c r="B15" s="185" t="s">
        <v>150</v>
      </c>
      <c r="C15" s="163">
        <v>73948</v>
      </c>
      <c r="D15" s="141" t="s">
        <v>188</v>
      </c>
      <c r="E15" s="164" t="s">
        <v>152</v>
      </c>
      <c r="F15" s="164">
        <v>1200</v>
      </c>
      <c r="G15" s="164"/>
      <c r="H15" s="164"/>
      <c r="I15" s="160">
        <f t="shared" ref="I15:I16" si="0">F15*H15</f>
        <v>0</v>
      </c>
      <c r="J15" s="134"/>
      <c r="K15" s="55"/>
      <c r="L15" s="69"/>
      <c r="M15" s="77"/>
      <c r="N15" s="73"/>
      <c r="O15" s="65"/>
      <c r="P15" s="45"/>
      <c r="Q15" s="55"/>
      <c r="R15" s="69"/>
      <c r="S15" s="77"/>
      <c r="T15" s="73"/>
      <c r="U15" s="65"/>
      <c r="V15" s="45"/>
      <c r="W15" s="55"/>
      <c r="X15" s="69"/>
      <c r="Y15" s="77"/>
      <c r="Z15" s="73"/>
      <c r="AA15" s="65"/>
    </row>
    <row r="16" spans="1:27" s="21" customFormat="1" ht="45">
      <c r="A16" s="140" t="s">
        <v>187</v>
      </c>
      <c r="B16" s="185" t="s">
        <v>150</v>
      </c>
      <c r="C16" s="159">
        <v>74077</v>
      </c>
      <c r="D16" s="141" t="s">
        <v>189</v>
      </c>
      <c r="E16" s="164" t="s">
        <v>152</v>
      </c>
      <c r="F16" s="164">
        <v>614.58000000000004</v>
      </c>
      <c r="G16" s="164"/>
      <c r="H16" s="164"/>
      <c r="I16" s="160">
        <f t="shared" si="0"/>
        <v>0</v>
      </c>
      <c r="J16" s="134"/>
      <c r="K16" s="55"/>
      <c r="L16" s="69"/>
      <c r="M16" s="77"/>
      <c r="N16" s="73"/>
      <c r="O16" s="65"/>
      <c r="P16" s="45"/>
      <c r="Q16" s="55"/>
      <c r="R16" s="69"/>
      <c r="S16" s="77"/>
      <c r="T16" s="73"/>
      <c r="U16" s="65"/>
      <c r="V16" s="45"/>
      <c r="W16" s="55"/>
      <c r="X16" s="69"/>
      <c r="Y16" s="77"/>
      <c r="Z16" s="73"/>
      <c r="AA16" s="65"/>
    </row>
    <row r="17" spans="1:28" s="22" customFormat="1">
      <c r="A17" s="235" t="s">
        <v>139</v>
      </c>
      <c r="B17" s="236"/>
      <c r="C17" s="236"/>
      <c r="D17" s="236"/>
      <c r="E17" s="236"/>
      <c r="F17" s="236"/>
      <c r="G17" s="236"/>
      <c r="H17" s="237"/>
      <c r="I17" s="161">
        <f>SUM(I14:I16)</f>
        <v>0</v>
      </c>
      <c r="J17" s="135"/>
      <c r="K17" s="56"/>
      <c r="L17" s="70"/>
      <c r="M17" s="78"/>
      <c r="N17" s="74"/>
      <c r="O17" s="79"/>
      <c r="P17" s="82"/>
      <c r="Q17" s="56"/>
      <c r="R17" s="70"/>
      <c r="S17" s="78"/>
      <c r="T17" s="74"/>
      <c r="U17" s="79"/>
      <c r="V17" s="82"/>
      <c r="W17" s="56"/>
      <c r="X17" s="70"/>
      <c r="Y17" s="78"/>
      <c r="Z17" s="74"/>
      <c r="AA17" s="79"/>
      <c r="AB17" s="161"/>
    </row>
    <row r="18" spans="1:28" s="22" customFormat="1">
      <c r="A18" s="176" t="s">
        <v>584</v>
      </c>
      <c r="B18" s="177"/>
      <c r="C18" s="177"/>
      <c r="D18" s="177"/>
      <c r="E18" s="177"/>
      <c r="F18" s="177"/>
      <c r="G18" s="177"/>
      <c r="H18" s="177"/>
      <c r="I18" s="178"/>
      <c r="J18" s="136">
        <v>0.3105</v>
      </c>
      <c r="K18" s="128">
        <v>425.78</v>
      </c>
      <c r="L18" s="129">
        <v>1703.12</v>
      </c>
      <c r="M18" s="130">
        <v>1703.12</v>
      </c>
      <c r="N18" s="75"/>
      <c r="O18" s="63"/>
      <c r="P18" s="44"/>
      <c r="Q18" s="57"/>
      <c r="R18" s="68"/>
      <c r="S18" s="62"/>
      <c r="T18" s="75"/>
      <c r="U18" s="63"/>
      <c r="V18" s="44"/>
      <c r="W18" s="57"/>
      <c r="X18" s="68"/>
      <c r="Y18" s="62"/>
      <c r="Z18" s="120"/>
      <c r="AA18" s="121"/>
    </row>
    <row r="19" spans="1:28" s="22" customFormat="1" ht="45">
      <c r="A19" s="162" t="s">
        <v>190</v>
      </c>
      <c r="B19" s="185" t="s">
        <v>142</v>
      </c>
      <c r="C19" s="218" t="s">
        <v>206</v>
      </c>
      <c r="D19" s="141" t="s">
        <v>207</v>
      </c>
      <c r="E19" s="164" t="s">
        <v>223</v>
      </c>
      <c r="F19" s="164">
        <v>1</v>
      </c>
      <c r="G19" s="164"/>
      <c r="H19" s="164"/>
      <c r="I19" s="160">
        <f>F19*H19</f>
        <v>0</v>
      </c>
      <c r="J19" s="137"/>
      <c r="K19" s="57"/>
      <c r="L19" s="71"/>
      <c r="M19" s="62"/>
      <c r="N19" s="75"/>
      <c r="O19" s="66"/>
      <c r="P19" s="44"/>
      <c r="Q19" s="57"/>
      <c r="R19" s="71"/>
      <c r="S19" s="62"/>
      <c r="T19" s="75"/>
      <c r="U19" s="66"/>
      <c r="V19" s="44"/>
      <c r="W19" s="57"/>
      <c r="X19" s="71"/>
      <c r="Y19" s="62"/>
      <c r="Z19" s="75"/>
      <c r="AA19" s="66"/>
    </row>
    <row r="20" spans="1:28" s="22" customFormat="1" ht="75">
      <c r="A20" s="162" t="s">
        <v>191</v>
      </c>
      <c r="B20" s="185" t="s">
        <v>150</v>
      </c>
      <c r="C20" s="163">
        <v>90877</v>
      </c>
      <c r="D20" s="141" t="s">
        <v>208</v>
      </c>
      <c r="E20" s="164" t="s">
        <v>141</v>
      </c>
      <c r="F20" s="164">
        <v>324</v>
      </c>
      <c r="G20" s="164"/>
      <c r="H20" s="164"/>
      <c r="I20" s="160">
        <f t="shared" ref="I20:I34" si="1">F20*H20</f>
        <v>0</v>
      </c>
      <c r="J20" s="137"/>
      <c r="K20" s="57"/>
      <c r="L20" s="71"/>
      <c r="M20" s="62"/>
      <c r="N20" s="75"/>
      <c r="O20" s="66"/>
      <c r="P20" s="44"/>
      <c r="Q20" s="57"/>
      <c r="R20" s="71"/>
      <c r="S20" s="62"/>
      <c r="T20" s="75"/>
      <c r="U20" s="66"/>
      <c r="V20" s="44"/>
      <c r="W20" s="57"/>
      <c r="X20" s="71"/>
      <c r="Y20" s="62"/>
      <c r="Z20" s="75"/>
      <c r="AA20" s="66"/>
    </row>
    <row r="21" spans="1:28" s="22" customFormat="1" ht="75">
      <c r="A21" s="162" t="s">
        <v>192</v>
      </c>
      <c r="B21" s="185" t="s">
        <v>150</v>
      </c>
      <c r="C21" s="163">
        <v>90883</v>
      </c>
      <c r="D21" s="141" t="s">
        <v>209</v>
      </c>
      <c r="E21" s="164" t="s">
        <v>141</v>
      </c>
      <c r="F21" s="164">
        <v>243</v>
      </c>
      <c r="G21" s="164"/>
      <c r="H21" s="164"/>
      <c r="I21" s="160">
        <f t="shared" si="1"/>
        <v>0</v>
      </c>
      <c r="J21" s="137"/>
      <c r="K21" s="57"/>
      <c r="L21" s="71"/>
      <c r="M21" s="62"/>
      <c r="N21" s="75"/>
      <c r="O21" s="66"/>
      <c r="P21" s="44"/>
      <c r="Q21" s="57"/>
      <c r="R21" s="71"/>
      <c r="S21" s="62"/>
      <c r="T21" s="75"/>
      <c r="U21" s="66"/>
      <c r="V21" s="44"/>
      <c r="W21" s="57"/>
      <c r="X21" s="71"/>
      <c r="Y21" s="62"/>
      <c r="Z21" s="75"/>
      <c r="AA21" s="66"/>
    </row>
    <row r="22" spans="1:28" s="22" customFormat="1" ht="30">
      <c r="A22" s="162" t="s">
        <v>193</v>
      </c>
      <c r="B22" s="185" t="s">
        <v>150</v>
      </c>
      <c r="C22" s="163">
        <v>96543</v>
      </c>
      <c r="D22" s="141" t="s">
        <v>210</v>
      </c>
      <c r="E22" s="164" t="s">
        <v>149</v>
      </c>
      <c r="F22" s="164">
        <v>174.09</v>
      </c>
      <c r="G22" s="164"/>
      <c r="H22" s="164"/>
      <c r="I22" s="160">
        <f t="shared" si="1"/>
        <v>0</v>
      </c>
      <c r="J22" s="137"/>
      <c r="K22" s="57"/>
      <c r="L22" s="71"/>
      <c r="M22" s="62"/>
      <c r="N22" s="75"/>
      <c r="O22" s="66"/>
      <c r="P22" s="44"/>
      <c r="Q22" s="57"/>
      <c r="R22" s="71"/>
      <c r="S22" s="62"/>
      <c r="T22" s="75"/>
      <c r="U22" s="66"/>
      <c r="V22" s="44"/>
      <c r="W22" s="57"/>
      <c r="X22" s="71"/>
      <c r="Y22" s="62"/>
      <c r="Z22" s="75"/>
      <c r="AA22" s="66"/>
    </row>
    <row r="23" spans="1:28" s="22" customFormat="1" ht="30">
      <c r="A23" s="162" t="s">
        <v>194</v>
      </c>
      <c r="B23" s="185" t="s">
        <v>150</v>
      </c>
      <c r="C23" s="163">
        <v>96546</v>
      </c>
      <c r="D23" s="141" t="s">
        <v>211</v>
      </c>
      <c r="E23" s="164" t="s">
        <v>149</v>
      </c>
      <c r="F23" s="164">
        <v>672.36</v>
      </c>
      <c r="G23" s="164"/>
      <c r="H23" s="164"/>
      <c r="I23" s="160">
        <f t="shared" si="1"/>
        <v>0</v>
      </c>
      <c r="J23" s="137"/>
      <c r="K23" s="57"/>
      <c r="L23" s="71"/>
      <c r="M23" s="62"/>
      <c r="N23" s="75"/>
      <c r="O23" s="66"/>
      <c r="P23" s="44"/>
      <c r="Q23" s="57"/>
      <c r="R23" s="71"/>
      <c r="S23" s="62"/>
      <c r="T23" s="75"/>
      <c r="U23" s="66"/>
      <c r="V23" s="44"/>
      <c r="W23" s="57"/>
      <c r="X23" s="71"/>
      <c r="Y23" s="62"/>
      <c r="Z23" s="75"/>
      <c r="AA23" s="66"/>
    </row>
    <row r="24" spans="1:28" s="22" customFormat="1" ht="30">
      <c r="A24" s="162" t="s">
        <v>195</v>
      </c>
      <c r="B24" s="185" t="s">
        <v>150</v>
      </c>
      <c r="C24" s="163">
        <v>96547</v>
      </c>
      <c r="D24" s="141" t="s">
        <v>212</v>
      </c>
      <c r="E24" s="164" t="s">
        <v>149</v>
      </c>
      <c r="F24" s="164">
        <v>39.549999999999997</v>
      </c>
      <c r="G24" s="164"/>
      <c r="H24" s="164"/>
      <c r="I24" s="160">
        <f t="shared" si="1"/>
        <v>0</v>
      </c>
      <c r="J24" s="137"/>
      <c r="K24" s="57"/>
      <c r="L24" s="71"/>
      <c r="M24" s="62"/>
      <c r="N24" s="75"/>
      <c r="O24" s="66"/>
      <c r="P24" s="44"/>
      <c r="Q24" s="57"/>
      <c r="R24" s="71"/>
      <c r="S24" s="62"/>
      <c r="T24" s="75"/>
      <c r="U24" s="66"/>
      <c r="V24" s="44"/>
      <c r="W24" s="57"/>
      <c r="X24" s="71"/>
      <c r="Y24" s="62"/>
      <c r="Z24" s="75"/>
      <c r="AA24" s="66"/>
    </row>
    <row r="25" spans="1:28" s="22" customFormat="1" ht="30">
      <c r="A25" s="162" t="s">
        <v>196</v>
      </c>
      <c r="B25" s="185" t="s">
        <v>150</v>
      </c>
      <c r="C25" s="163">
        <v>96544</v>
      </c>
      <c r="D25" s="141" t="s">
        <v>213</v>
      </c>
      <c r="E25" s="164" t="s">
        <v>149</v>
      </c>
      <c r="F25" s="164">
        <v>145.66</v>
      </c>
      <c r="G25" s="164"/>
      <c r="H25" s="164"/>
      <c r="I25" s="160">
        <f t="shared" si="1"/>
        <v>0</v>
      </c>
      <c r="J25" s="137"/>
      <c r="K25" s="57"/>
      <c r="L25" s="71"/>
      <c r="M25" s="62"/>
      <c r="N25" s="75"/>
      <c r="O25" s="66"/>
      <c r="P25" s="44"/>
      <c r="Q25" s="57"/>
      <c r="R25" s="71"/>
      <c r="S25" s="62"/>
      <c r="T25" s="75"/>
      <c r="U25" s="66"/>
      <c r="V25" s="44"/>
      <c r="W25" s="57"/>
      <c r="X25" s="71"/>
      <c r="Y25" s="62"/>
      <c r="Z25" s="75"/>
      <c r="AA25" s="66"/>
    </row>
    <row r="26" spans="1:28" s="22" customFormat="1" ht="30">
      <c r="A26" s="162" t="s">
        <v>197</v>
      </c>
      <c r="B26" s="185" t="s">
        <v>150</v>
      </c>
      <c r="C26" s="163">
        <v>96545</v>
      </c>
      <c r="D26" s="141" t="s">
        <v>214</v>
      </c>
      <c r="E26" s="164" t="s">
        <v>149</v>
      </c>
      <c r="F26" s="164">
        <v>607.84</v>
      </c>
      <c r="G26" s="164"/>
      <c r="H26" s="164"/>
      <c r="I26" s="160">
        <f t="shared" si="1"/>
        <v>0</v>
      </c>
      <c r="J26" s="137"/>
      <c r="K26" s="57"/>
      <c r="L26" s="71"/>
      <c r="M26" s="62"/>
      <c r="N26" s="75"/>
      <c r="O26" s="66"/>
      <c r="P26" s="44"/>
      <c r="Q26" s="57"/>
      <c r="R26" s="71"/>
      <c r="S26" s="62"/>
      <c r="T26" s="75"/>
      <c r="U26" s="66"/>
      <c r="V26" s="44"/>
      <c r="W26" s="57"/>
      <c r="X26" s="71"/>
      <c r="Y26" s="62"/>
      <c r="Z26" s="75"/>
      <c r="AA26" s="66"/>
    </row>
    <row r="27" spans="1:28" s="22" customFormat="1" ht="31.15" customHeight="1">
      <c r="A27" s="162" t="s">
        <v>198</v>
      </c>
      <c r="B27" s="185" t="s">
        <v>150</v>
      </c>
      <c r="C27" s="163">
        <v>95577</v>
      </c>
      <c r="D27" s="141" t="s">
        <v>215</v>
      </c>
      <c r="E27" s="164" t="s">
        <v>149</v>
      </c>
      <c r="F27" s="164">
        <v>266.55</v>
      </c>
      <c r="G27" s="164"/>
      <c r="H27" s="164"/>
      <c r="I27" s="160">
        <f t="shared" si="1"/>
        <v>0</v>
      </c>
      <c r="J27" s="137"/>
      <c r="K27" s="57"/>
      <c r="L27" s="71"/>
      <c r="M27" s="62"/>
      <c r="N27" s="75"/>
      <c r="O27" s="66"/>
      <c r="P27" s="44"/>
      <c r="Q27" s="57"/>
      <c r="R27" s="71"/>
      <c r="S27" s="62"/>
      <c r="T27" s="75"/>
      <c r="U27" s="66"/>
      <c r="V27" s="44"/>
      <c r="W27" s="57"/>
      <c r="X27" s="71"/>
      <c r="Y27" s="62"/>
      <c r="Z27" s="75"/>
      <c r="AA27" s="66"/>
    </row>
    <row r="28" spans="1:28" s="22" customFormat="1" ht="45">
      <c r="A28" s="162" t="s">
        <v>199</v>
      </c>
      <c r="B28" s="185" t="s">
        <v>150</v>
      </c>
      <c r="C28" s="163">
        <v>95578</v>
      </c>
      <c r="D28" s="141" t="s">
        <v>216</v>
      </c>
      <c r="E28" s="164" t="s">
        <v>149</v>
      </c>
      <c r="F28" s="164">
        <v>468.02</v>
      </c>
      <c r="G28" s="164"/>
      <c r="H28" s="164"/>
      <c r="I28" s="160">
        <f t="shared" si="1"/>
        <v>0</v>
      </c>
      <c r="J28" s="137"/>
      <c r="K28" s="57"/>
      <c r="L28" s="71"/>
      <c r="M28" s="62"/>
      <c r="N28" s="75"/>
      <c r="O28" s="66"/>
      <c r="P28" s="44"/>
      <c r="Q28" s="57"/>
      <c r="R28" s="71"/>
      <c r="S28" s="62"/>
      <c r="T28" s="75"/>
      <c r="U28" s="66"/>
      <c r="V28" s="44"/>
      <c r="W28" s="57"/>
      <c r="X28" s="71"/>
      <c r="Y28" s="62"/>
      <c r="Z28" s="75"/>
      <c r="AA28" s="66"/>
    </row>
    <row r="29" spans="1:28" s="22" customFormat="1" ht="45">
      <c r="A29" s="162" t="s">
        <v>200</v>
      </c>
      <c r="B29" s="185" t="s">
        <v>150</v>
      </c>
      <c r="C29" s="163">
        <v>95583</v>
      </c>
      <c r="D29" s="141" t="s">
        <v>217</v>
      </c>
      <c r="E29" s="164" t="s">
        <v>149</v>
      </c>
      <c r="F29" s="164">
        <v>51.89</v>
      </c>
      <c r="G29" s="164"/>
      <c r="H29" s="164"/>
      <c r="I29" s="160">
        <f t="shared" si="1"/>
        <v>0</v>
      </c>
      <c r="J29" s="137"/>
      <c r="K29" s="57"/>
      <c r="L29" s="71"/>
      <c r="M29" s="62"/>
      <c r="N29" s="75"/>
      <c r="O29" s="66"/>
      <c r="P29" s="44"/>
      <c r="Q29" s="57"/>
      <c r="R29" s="71"/>
      <c r="S29" s="62"/>
      <c r="T29" s="75"/>
      <c r="U29" s="66"/>
      <c r="V29" s="44"/>
      <c r="W29" s="57"/>
      <c r="X29" s="71"/>
      <c r="Y29" s="62"/>
      <c r="Z29" s="75"/>
      <c r="AA29" s="66"/>
    </row>
    <row r="30" spans="1:28" s="22" customFormat="1" ht="45">
      <c r="A30" s="162" t="s">
        <v>201</v>
      </c>
      <c r="B30" s="185" t="s">
        <v>150</v>
      </c>
      <c r="C30" s="163">
        <v>95584</v>
      </c>
      <c r="D30" s="141" t="s">
        <v>218</v>
      </c>
      <c r="E30" s="164" t="s">
        <v>149</v>
      </c>
      <c r="F30" s="164">
        <v>89.3</v>
      </c>
      <c r="G30" s="164"/>
      <c r="H30" s="164"/>
      <c r="I30" s="160">
        <f t="shared" si="1"/>
        <v>0</v>
      </c>
      <c r="J30" s="137"/>
      <c r="K30" s="57"/>
      <c r="L30" s="71"/>
      <c r="M30" s="62"/>
      <c r="N30" s="75"/>
      <c r="O30" s="66"/>
      <c r="P30" s="44"/>
      <c r="Q30" s="57"/>
      <c r="R30" s="71"/>
      <c r="S30" s="62"/>
      <c r="T30" s="75"/>
      <c r="U30" s="66"/>
      <c r="V30" s="44"/>
      <c r="W30" s="57"/>
      <c r="X30" s="71"/>
      <c r="Y30" s="62"/>
      <c r="Z30" s="75"/>
      <c r="AA30" s="66"/>
    </row>
    <row r="31" spans="1:28" s="22" customFormat="1" ht="30">
      <c r="A31" s="162" t="s">
        <v>202</v>
      </c>
      <c r="B31" s="185" t="s">
        <v>150</v>
      </c>
      <c r="C31" s="163">
        <v>96526</v>
      </c>
      <c r="D31" s="141" t="s">
        <v>219</v>
      </c>
      <c r="E31" s="164" t="s">
        <v>151</v>
      </c>
      <c r="F31" s="164">
        <v>15.76</v>
      </c>
      <c r="G31" s="164"/>
      <c r="H31" s="164"/>
      <c r="I31" s="160">
        <f t="shared" si="1"/>
        <v>0</v>
      </c>
      <c r="J31" s="137"/>
      <c r="K31" s="57"/>
      <c r="L31" s="71"/>
      <c r="M31" s="62"/>
      <c r="N31" s="75"/>
      <c r="O31" s="66"/>
      <c r="P31" s="44"/>
      <c r="Q31" s="57"/>
      <c r="R31" s="71"/>
      <c r="S31" s="62"/>
      <c r="T31" s="75"/>
      <c r="U31" s="66"/>
      <c r="V31" s="44"/>
      <c r="W31" s="57"/>
      <c r="X31" s="71"/>
      <c r="Y31" s="62"/>
      <c r="Z31" s="75"/>
      <c r="AA31" s="66"/>
    </row>
    <row r="32" spans="1:28" s="22" customFormat="1" ht="45">
      <c r="A32" s="162" t="s">
        <v>203</v>
      </c>
      <c r="B32" s="185" t="s">
        <v>150</v>
      </c>
      <c r="C32" s="163">
        <v>96522</v>
      </c>
      <c r="D32" s="141" t="s">
        <v>220</v>
      </c>
      <c r="E32" s="164" t="s">
        <v>151</v>
      </c>
      <c r="F32" s="164">
        <v>40.21</v>
      </c>
      <c r="G32" s="164"/>
      <c r="H32" s="164"/>
      <c r="I32" s="160">
        <f t="shared" si="1"/>
        <v>0</v>
      </c>
      <c r="J32" s="137"/>
      <c r="K32" s="57"/>
      <c r="L32" s="71"/>
      <c r="M32" s="62"/>
      <c r="N32" s="75"/>
      <c r="O32" s="66"/>
      <c r="P32" s="44"/>
      <c r="Q32" s="57"/>
      <c r="R32" s="71"/>
      <c r="S32" s="62"/>
      <c r="T32" s="75"/>
      <c r="U32" s="66"/>
      <c r="V32" s="44"/>
      <c r="W32" s="57"/>
      <c r="X32" s="71"/>
      <c r="Y32" s="62"/>
      <c r="Z32" s="75"/>
      <c r="AA32" s="66"/>
    </row>
    <row r="33" spans="1:27" s="22" customFormat="1" ht="45">
      <c r="A33" s="162" t="s">
        <v>204</v>
      </c>
      <c r="B33" s="185" t="s">
        <v>150</v>
      </c>
      <c r="C33" s="163">
        <v>74106</v>
      </c>
      <c r="D33" s="141" t="s">
        <v>221</v>
      </c>
      <c r="E33" s="164" t="s">
        <v>152</v>
      </c>
      <c r="F33" s="164">
        <v>39.33</v>
      </c>
      <c r="G33" s="164"/>
      <c r="H33" s="164"/>
      <c r="I33" s="160">
        <f t="shared" si="1"/>
        <v>0</v>
      </c>
      <c r="J33" s="137"/>
      <c r="K33" s="57"/>
      <c r="L33" s="71"/>
      <c r="M33" s="62"/>
      <c r="N33" s="75"/>
      <c r="O33" s="66"/>
      <c r="P33" s="44"/>
      <c r="Q33" s="57"/>
      <c r="R33" s="71"/>
      <c r="S33" s="62"/>
      <c r="T33" s="75"/>
      <c r="U33" s="66"/>
      <c r="V33" s="44"/>
      <c r="W33" s="57"/>
      <c r="X33" s="71"/>
      <c r="Y33" s="62"/>
      <c r="Z33" s="75"/>
      <c r="AA33" s="66"/>
    </row>
    <row r="34" spans="1:27" s="22" customFormat="1" ht="52.9" customHeight="1">
      <c r="A34" s="162" t="s">
        <v>205</v>
      </c>
      <c r="B34" s="185" t="s">
        <v>150</v>
      </c>
      <c r="C34" s="163">
        <v>96557</v>
      </c>
      <c r="D34" s="141" t="s">
        <v>222</v>
      </c>
      <c r="E34" s="164" t="s">
        <v>151</v>
      </c>
      <c r="F34" s="164">
        <v>40.21</v>
      </c>
      <c r="G34" s="164"/>
      <c r="H34" s="164"/>
      <c r="I34" s="160">
        <f t="shared" si="1"/>
        <v>0</v>
      </c>
      <c r="J34" s="137"/>
      <c r="K34" s="57"/>
      <c r="L34" s="71"/>
      <c r="M34" s="62"/>
      <c r="N34" s="75"/>
      <c r="O34" s="66"/>
      <c r="P34" s="44"/>
      <c r="Q34" s="57"/>
      <c r="R34" s="71"/>
      <c r="S34" s="62"/>
      <c r="T34" s="75"/>
      <c r="U34" s="66"/>
      <c r="V34" s="44"/>
      <c r="W34" s="57"/>
      <c r="X34" s="71"/>
      <c r="Y34" s="62"/>
      <c r="Z34" s="75"/>
      <c r="AA34" s="66"/>
    </row>
    <row r="35" spans="1:27" s="22" customFormat="1" ht="15.75" customHeight="1">
      <c r="A35" s="235" t="s">
        <v>139</v>
      </c>
      <c r="B35" s="236"/>
      <c r="C35" s="236"/>
      <c r="D35" s="236"/>
      <c r="E35" s="236"/>
      <c r="F35" s="236"/>
      <c r="G35" s="236"/>
      <c r="H35" s="237"/>
      <c r="I35" s="161">
        <f>SUM(I19:I34)</f>
        <v>0</v>
      </c>
      <c r="J35" s="136">
        <v>0.3105</v>
      </c>
      <c r="K35" s="131">
        <v>25.49</v>
      </c>
      <c r="L35" s="132">
        <v>4735.79</v>
      </c>
      <c r="M35" s="133">
        <v>4735.79</v>
      </c>
      <c r="N35" s="75"/>
      <c r="O35" s="63"/>
      <c r="P35" s="44"/>
      <c r="Q35" s="57"/>
      <c r="R35" s="68"/>
      <c r="S35" s="62"/>
      <c r="T35" s="75"/>
      <c r="U35" s="63"/>
      <c r="V35" s="44"/>
      <c r="W35" s="57"/>
      <c r="X35" s="68"/>
      <c r="Y35" s="62"/>
      <c r="Z35" s="120"/>
      <c r="AA35" s="121"/>
    </row>
    <row r="36" spans="1:27" s="22" customFormat="1">
      <c r="A36" s="176" t="s">
        <v>585</v>
      </c>
      <c r="B36" s="177"/>
      <c r="C36" s="177"/>
      <c r="D36" s="177"/>
      <c r="E36" s="177"/>
      <c r="F36" s="177"/>
      <c r="G36" s="177"/>
      <c r="H36" s="177"/>
      <c r="I36" s="178"/>
      <c r="J36" s="137"/>
      <c r="K36" s="57"/>
      <c r="L36" s="71"/>
      <c r="M36" s="62"/>
      <c r="N36" s="75"/>
      <c r="O36" s="106"/>
      <c r="P36" s="44"/>
      <c r="Q36" s="57"/>
      <c r="R36" s="71"/>
      <c r="S36" s="62"/>
      <c r="T36" s="75"/>
      <c r="U36" s="106"/>
      <c r="V36" s="44"/>
      <c r="W36" s="57"/>
      <c r="X36" s="71"/>
      <c r="Y36" s="62"/>
      <c r="Z36" s="75"/>
      <c r="AA36" s="106"/>
    </row>
    <row r="37" spans="1:27" s="22" customFormat="1" ht="45">
      <c r="A37" s="162" t="s">
        <v>586</v>
      </c>
      <c r="B37" s="185" t="s">
        <v>150</v>
      </c>
      <c r="C37" s="163">
        <v>92874</v>
      </c>
      <c r="D37" s="141" t="s">
        <v>246</v>
      </c>
      <c r="E37" s="164" t="s">
        <v>151</v>
      </c>
      <c r="F37" s="164">
        <v>63.18</v>
      </c>
      <c r="G37" s="164"/>
      <c r="H37" s="164"/>
      <c r="I37" s="160">
        <f>F37*H37</f>
        <v>0</v>
      </c>
      <c r="J37" s="135"/>
      <c r="K37" s="110"/>
      <c r="L37" s="111"/>
      <c r="M37" s="78"/>
      <c r="N37" s="112"/>
      <c r="O37" s="113"/>
      <c r="P37" s="82"/>
      <c r="Q37" s="110"/>
      <c r="R37" s="111"/>
      <c r="S37" s="78"/>
      <c r="T37" s="112"/>
      <c r="U37" s="113"/>
      <c r="V37" s="82"/>
      <c r="W37" s="110"/>
      <c r="X37" s="111"/>
      <c r="Y37" s="78"/>
      <c r="Z37" s="112"/>
      <c r="AA37" s="113"/>
    </row>
    <row r="38" spans="1:27" s="22" customFormat="1">
      <c r="A38" s="162" t="s">
        <v>224</v>
      </c>
      <c r="B38" s="185" t="s">
        <v>142</v>
      </c>
      <c r="C38" s="218" t="s">
        <v>243</v>
      </c>
      <c r="D38" s="141" t="s">
        <v>247</v>
      </c>
      <c r="E38" s="164" t="s">
        <v>151</v>
      </c>
      <c r="F38" s="164">
        <v>63.18</v>
      </c>
      <c r="G38" s="164"/>
      <c r="H38" s="164"/>
      <c r="I38" s="160">
        <f t="shared" ref="I38:I55" si="2">F38*H38</f>
        <v>0</v>
      </c>
      <c r="J38" s="135"/>
      <c r="K38" s="110"/>
      <c r="L38" s="111"/>
      <c r="M38" s="78"/>
      <c r="N38" s="112"/>
      <c r="O38" s="113"/>
      <c r="P38" s="82"/>
      <c r="Q38" s="110"/>
      <c r="R38" s="111"/>
      <c r="S38" s="78"/>
      <c r="T38" s="112"/>
      <c r="U38" s="113"/>
      <c r="V38" s="82"/>
      <c r="W38" s="110"/>
      <c r="X38" s="111"/>
      <c r="Y38" s="78"/>
      <c r="Z38" s="112"/>
      <c r="AA38" s="113"/>
    </row>
    <row r="39" spans="1:27" s="22" customFormat="1" ht="45">
      <c r="A39" s="162" t="s">
        <v>225</v>
      </c>
      <c r="B39" s="185" t="s">
        <v>142</v>
      </c>
      <c r="C39" s="218" t="s">
        <v>244</v>
      </c>
      <c r="D39" s="141" t="s">
        <v>248</v>
      </c>
      <c r="E39" s="164" t="s">
        <v>152</v>
      </c>
      <c r="F39" s="164">
        <v>36.17</v>
      </c>
      <c r="G39" s="164"/>
      <c r="H39" s="164"/>
      <c r="I39" s="160">
        <f t="shared" si="2"/>
        <v>0</v>
      </c>
      <c r="J39" s="135"/>
      <c r="K39" s="110"/>
      <c r="L39" s="111"/>
      <c r="M39" s="78"/>
      <c r="N39" s="112"/>
      <c r="O39" s="113"/>
      <c r="P39" s="82"/>
      <c r="Q39" s="110"/>
      <c r="R39" s="111"/>
      <c r="S39" s="78"/>
      <c r="T39" s="112"/>
      <c r="U39" s="113"/>
      <c r="V39" s="82"/>
      <c r="W39" s="110"/>
      <c r="X39" s="111"/>
      <c r="Y39" s="78"/>
      <c r="Z39" s="112"/>
      <c r="AA39" s="113"/>
    </row>
    <row r="40" spans="1:27" s="22" customFormat="1" ht="45">
      <c r="A40" s="162" t="s">
        <v>226</v>
      </c>
      <c r="B40" s="185" t="s">
        <v>142</v>
      </c>
      <c r="C40" s="218" t="s">
        <v>245</v>
      </c>
      <c r="D40" s="141" t="s">
        <v>249</v>
      </c>
      <c r="E40" s="164" t="s">
        <v>152</v>
      </c>
      <c r="F40" s="164">
        <v>124.79</v>
      </c>
      <c r="G40" s="164"/>
      <c r="H40" s="164"/>
      <c r="I40" s="160">
        <f t="shared" si="2"/>
        <v>0</v>
      </c>
      <c r="J40" s="135"/>
      <c r="K40" s="110"/>
      <c r="L40" s="111"/>
      <c r="M40" s="78"/>
      <c r="N40" s="112"/>
      <c r="O40" s="113"/>
      <c r="P40" s="82"/>
      <c r="Q40" s="110"/>
      <c r="R40" s="111"/>
      <c r="S40" s="78"/>
      <c r="T40" s="112"/>
      <c r="U40" s="113"/>
      <c r="V40" s="82"/>
      <c r="W40" s="110"/>
      <c r="X40" s="111"/>
      <c r="Y40" s="78"/>
      <c r="Z40" s="112"/>
      <c r="AA40" s="113"/>
    </row>
    <row r="41" spans="1:27" s="22" customFormat="1" ht="60">
      <c r="A41" s="162" t="s">
        <v>227</v>
      </c>
      <c r="B41" s="185" t="s">
        <v>150</v>
      </c>
      <c r="C41" s="163">
        <v>92778</v>
      </c>
      <c r="D41" s="141" t="s">
        <v>250</v>
      </c>
      <c r="E41" s="164" t="s">
        <v>149</v>
      </c>
      <c r="F41" s="164">
        <v>866.73</v>
      </c>
      <c r="G41" s="164"/>
      <c r="H41" s="164"/>
      <c r="I41" s="160">
        <f t="shared" si="2"/>
        <v>0</v>
      </c>
      <c r="J41" s="135"/>
      <c r="K41" s="110"/>
      <c r="L41" s="111"/>
      <c r="M41" s="78"/>
      <c r="N41" s="112"/>
      <c r="O41" s="113"/>
      <c r="P41" s="82"/>
      <c r="Q41" s="110"/>
      <c r="R41" s="111"/>
      <c r="S41" s="78"/>
      <c r="T41" s="112"/>
      <c r="U41" s="113"/>
      <c r="V41" s="82"/>
      <c r="W41" s="110"/>
      <c r="X41" s="111"/>
      <c r="Y41" s="78"/>
      <c r="Z41" s="112"/>
      <c r="AA41" s="113"/>
    </row>
    <row r="42" spans="1:27" s="22" customFormat="1" ht="60">
      <c r="A42" s="162" t="s">
        <v>228</v>
      </c>
      <c r="B42" s="185" t="s">
        <v>150</v>
      </c>
      <c r="C42" s="163">
        <v>92779</v>
      </c>
      <c r="D42" s="141" t="s">
        <v>251</v>
      </c>
      <c r="E42" s="164" t="s">
        <v>149</v>
      </c>
      <c r="F42" s="164">
        <v>327.08999999999997</v>
      </c>
      <c r="G42" s="164"/>
      <c r="H42" s="164"/>
      <c r="I42" s="160">
        <f t="shared" si="2"/>
        <v>0</v>
      </c>
      <c r="J42" s="135"/>
      <c r="K42" s="110"/>
      <c r="L42" s="111"/>
      <c r="M42" s="78"/>
      <c r="N42" s="112"/>
      <c r="O42" s="113"/>
      <c r="P42" s="82"/>
      <c r="Q42" s="110"/>
      <c r="R42" s="111"/>
      <c r="S42" s="78"/>
      <c r="T42" s="112"/>
      <c r="U42" s="113"/>
      <c r="V42" s="82"/>
      <c r="W42" s="110"/>
      <c r="X42" s="111"/>
      <c r="Y42" s="78"/>
      <c r="Z42" s="112"/>
      <c r="AA42" s="113"/>
    </row>
    <row r="43" spans="1:27" s="22" customFormat="1" ht="60">
      <c r="A43" s="162" t="s">
        <v>229</v>
      </c>
      <c r="B43" s="185" t="s">
        <v>150</v>
      </c>
      <c r="C43" s="163">
        <v>92780</v>
      </c>
      <c r="D43" s="141" t="s">
        <v>252</v>
      </c>
      <c r="E43" s="164" t="s">
        <v>149</v>
      </c>
      <c r="F43" s="164">
        <v>1372</v>
      </c>
      <c r="G43" s="164"/>
      <c r="H43" s="164"/>
      <c r="I43" s="160">
        <f t="shared" si="2"/>
        <v>0</v>
      </c>
      <c r="J43" s="135"/>
      <c r="K43" s="110"/>
      <c r="L43" s="111"/>
      <c r="M43" s="78"/>
      <c r="N43" s="112"/>
      <c r="O43" s="113"/>
      <c r="P43" s="82"/>
      <c r="Q43" s="110"/>
      <c r="R43" s="111"/>
      <c r="S43" s="78"/>
      <c r="T43" s="112"/>
      <c r="U43" s="113"/>
      <c r="V43" s="82"/>
      <c r="W43" s="110"/>
      <c r="X43" s="111"/>
      <c r="Y43" s="78"/>
      <c r="Z43" s="112"/>
      <c r="AA43" s="113"/>
    </row>
    <row r="44" spans="1:27" s="22" customFormat="1" ht="60">
      <c r="A44" s="162" t="s">
        <v>230</v>
      </c>
      <c r="B44" s="185" t="s">
        <v>150</v>
      </c>
      <c r="C44" s="163">
        <v>92775</v>
      </c>
      <c r="D44" s="141" t="s">
        <v>253</v>
      </c>
      <c r="E44" s="164" t="s">
        <v>149</v>
      </c>
      <c r="F44" s="164">
        <v>1003.73</v>
      </c>
      <c r="G44" s="164"/>
      <c r="H44" s="164"/>
      <c r="I44" s="160">
        <f t="shared" si="2"/>
        <v>0</v>
      </c>
      <c r="J44" s="135"/>
      <c r="K44" s="110"/>
      <c r="L44" s="111"/>
      <c r="M44" s="78"/>
      <c r="N44" s="112"/>
      <c r="O44" s="113"/>
      <c r="P44" s="82"/>
      <c r="Q44" s="110"/>
      <c r="R44" s="111"/>
      <c r="S44" s="78"/>
      <c r="T44" s="112"/>
      <c r="U44" s="113"/>
      <c r="V44" s="82"/>
      <c r="W44" s="110"/>
      <c r="X44" s="111"/>
      <c r="Y44" s="78"/>
      <c r="Z44" s="112"/>
      <c r="AA44" s="113"/>
    </row>
    <row r="45" spans="1:27" s="22" customFormat="1" ht="60">
      <c r="A45" s="162" t="s">
        <v>231</v>
      </c>
      <c r="B45" s="185" t="s">
        <v>150</v>
      </c>
      <c r="C45" s="163">
        <v>92781</v>
      </c>
      <c r="D45" s="141" t="s">
        <v>254</v>
      </c>
      <c r="E45" s="164" t="s">
        <v>149</v>
      </c>
      <c r="F45" s="164">
        <v>75.55</v>
      </c>
      <c r="G45" s="164"/>
      <c r="H45" s="164"/>
      <c r="I45" s="160">
        <f t="shared" si="2"/>
        <v>0</v>
      </c>
      <c r="J45" s="135"/>
      <c r="K45" s="110"/>
      <c r="L45" s="111"/>
      <c r="M45" s="78"/>
      <c r="N45" s="112"/>
      <c r="O45" s="113"/>
      <c r="P45" s="82"/>
      <c r="Q45" s="110"/>
      <c r="R45" s="111"/>
      <c r="S45" s="78"/>
      <c r="T45" s="112"/>
      <c r="U45" s="113"/>
      <c r="V45" s="82"/>
      <c r="W45" s="110"/>
      <c r="X45" s="111"/>
      <c r="Y45" s="78"/>
      <c r="Z45" s="112"/>
      <c r="AA45" s="113"/>
    </row>
    <row r="46" spans="1:27" s="22" customFormat="1" ht="60">
      <c r="A46" s="162" t="s">
        <v>232</v>
      </c>
      <c r="B46" s="185" t="s">
        <v>150</v>
      </c>
      <c r="C46" s="163">
        <v>92776</v>
      </c>
      <c r="D46" s="141" t="s">
        <v>255</v>
      </c>
      <c r="E46" s="164" t="s">
        <v>149</v>
      </c>
      <c r="F46" s="164">
        <v>166.18</v>
      </c>
      <c r="G46" s="164"/>
      <c r="H46" s="164"/>
      <c r="I46" s="160">
        <f t="shared" si="2"/>
        <v>0</v>
      </c>
      <c r="J46" s="135"/>
      <c r="K46" s="110"/>
      <c r="L46" s="111"/>
      <c r="M46" s="78"/>
      <c r="N46" s="112"/>
      <c r="O46" s="113"/>
      <c r="P46" s="82"/>
      <c r="Q46" s="110"/>
      <c r="R46" s="111"/>
      <c r="S46" s="78"/>
      <c r="T46" s="112"/>
      <c r="U46" s="113"/>
      <c r="V46" s="82"/>
      <c r="W46" s="110"/>
      <c r="X46" s="111"/>
      <c r="Y46" s="78"/>
      <c r="Z46" s="112"/>
      <c r="AA46" s="113"/>
    </row>
    <row r="47" spans="1:27" s="22" customFormat="1" ht="60">
      <c r="A47" s="162" t="s">
        <v>233</v>
      </c>
      <c r="B47" s="185" t="s">
        <v>150</v>
      </c>
      <c r="C47" s="163">
        <v>92777</v>
      </c>
      <c r="D47" s="141" t="s">
        <v>256</v>
      </c>
      <c r="E47" s="164" t="s">
        <v>149</v>
      </c>
      <c r="F47" s="164">
        <v>36.18</v>
      </c>
      <c r="G47" s="164"/>
      <c r="H47" s="164"/>
      <c r="I47" s="160">
        <f t="shared" si="2"/>
        <v>0</v>
      </c>
      <c r="J47" s="135"/>
      <c r="K47" s="110"/>
      <c r="L47" s="111"/>
      <c r="M47" s="78"/>
      <c r="N47" s="112"/>
      <c r="O47" s="113"/>
      <c r="P47" s="82"/>
      <c r="Q47" s="110"/>
      <c r="R47" s="111"/>
      <c r="S47" s="78"/>
      <c r="T47" s="112"/>
      <c r="U47" s="113"/>
      <c r="V47" s="82"/>
      <c r="W47" s="110"/>
      <c r="X47" s="111"/>
      <c r="Y47" s="78"/>
      <c r="Z47" s="112"/>
      <c r="AA47" s="113"/>
    </row>
    <row r="48" spans="1:27" s="22" customFormat="1" ht="78.599999999999994" customHeight="1">
      <c r="A48" s="162" t="s">
        <v>234</v>
      </c>
      <c r="B48" s="185" t="s">
        <v>150</v>
      </c>
      <c r="C48" s="163">
        <v>92414</v>
      </c>
      <c r="D48" s="141" t="s">
        <v>257</v>
      </c>
      <c r="E48" s="164" t="s">
        <v>152</v>
      </c>
      <c r="F48" s="164">
        <v>111.95</v>
      </c>
      <c r="G48" s="164"/>
      <c r="H48" s="164"/>
      <c r="I48" s="160">
        <f t="shared" si="2"/>
        <v>0</v>
      </c>
      <c r="J48" s="135"/>
      <c r="K48" s="110"/>
      <c r="L48" s="111"/>
      <c r="M48" s="78"/>
      <c r="N48" s="112"/>
      <c r="O48" s="113"/>
      <c r="P48" s="82"/>
      <c r="Q48" s="110"/>
      <c r="R48" s="111"/>
      <c r="S48" s="78"/>
      <c r="T48" s="112"/>
      <c r="U48" s="113"/>
      <c r="V48" s="82"/>
      <c r="W48" s="110"/>
      <c r="X48" s="111"/>
      <c r="Y48" s="78"/>
      <c r="Z48" s="112"/>
      <c r="AA48" s="113"/>
    </row>
    <row r="49" spans="1:27" s="22" customFormat="1" ht="90">
      <c r="A49" s="162" t="s">
        <v>235</v>
      </c>
      <c r="B49" s="185" t="s">
        <v>150</v>
      </c>
      <c r="C49" s="163">
        <v>92416</v>
      </c>
      <c r="D49" s="141" t="s">
        <v>258</v>
      </c>
      <c r="E49" s="164" t="s">
        <v>152</v>
      </c>
      <c r="F49" s="164">
        <v>75.489999999999995</v>
      </c>
      <c r="G49" s="164"/>
      <c r="H49" s="164"/>
      <c r="I49" s="160">
        <f t="shared" si="2"/>
        <v>0</v>
      </c>
      <c r="J49" s="135"/>
      <c r="K49" s="110"/>
      <c r="L49" s="111"/>
      <c r="M49" s="78"/>
      <c r="N49" s="112"/>
      <c r="O49" s="113"/>
      <c r="P49" s="82"/>
      <c r="Q49" s="110"/>
      <c r="R49" s="111"/>
      <c r="S49" s="78"/>
      <c r="T49" s="112"/>
      <c r="U49" s="113"/>
      <c r="V49" s="82"/>
      <c r="W49" s="110"/>
      <c r="X49" s="111"/>
      <c r="Y49" s="78"/>
      <c r="Z49" s="112"/>
      <c r="AA49" s="113"/>
    </row>
    <row r="50" spans="1:27" s="22" customFormat="1" ht="60">
      <c r="A50" s="162" t="s">
        <v>236</v>
      </c>
      <c r="B50" s="185" t="s">
        <v>150</v>
      </c>
      <c r="C50" s="163">
        <v>92447</v>
      </c>
      <c r="D50" s="141" t="s">
        <v>259</v>
      </c>
      <c r="E50" s="164" t="s">
        <v>152</v>
      </c>
      <c r="F50" s="164">
        <v>89.59</v>
      </c>
      <c r="G50" s="164"/>
      <c r="H50" s="164"/>
      <c r="I50" s="160">
        <f t="shared" si="2"/>
        <v>0</v>
      </c>
      <c r="J50" s="135"/>
      <c r="K50" s="110"/>
      <c r="L50" s="111"/>
      <c r="M50" s="78"/>
      <c r="N50" s="112"/>
      <c r="O50" s="113"/>
      <c r="P50" s="82"/>
      <c r="Q50" s="110"/>
      <c r="R50" s="111"/>
      <c r="S50" s="78"/>
      <c r="T50" s="112"/>
      <c r="U50" s="113"/>
      <c r="V50" s="82"/>
      <c r="W50" s="110"/>
      <c r="X50" s="111"/>
      <c r="Y50" s="78"/>
      <c r="Z50" s="112"/>
      <c r="AA50" s="113"/>
    </row>
    <row r="51" spans="1:27" s="22" customFormat="1" ht="45">
      <c r="A51" s="162" t="s">
        <v>237</v>
      </c>
      <c r="B51" s="185" t="s">
        <v>150</v>
      </c>
      <c r="C51" s="163">
        <v>92450</v>
      </c>
      <c r="D51" s="141" t="s">
        <v>260</v>
      </c>
      <c r="E51" s="164" t="s">
        <v>152</v>
      </c>
      <c r="F51" s="164">
        <v>60.27</v>
      </c>
      <c r="G51" s="164"/>
      <c r="H51" s="164"/>
      <c r="I51" s="160">
        <f t="shared" si="2"/>
        <v>0</v>
      </c>
      <c r="J51" s="135"/>
      <c r="K51" s="110"/>
      <c r="L51" s="111"/>
      <c r="M51" s="78"/>
      <c r="N51" s="112"/>
      <c r="O51" s="113"/>
      <c r="P51" s="82"/>
      <c r="Q51" s="110"/>
      <c r="R51" s="111"/>
      <c r="S51" s="78"/>
      <c r="T51" s="112"/>
      <c r="U51" s="113"/>
      <c r="V51" s="82"/>
      <c r="W51" s="110"/>
      <c r="X51" s="111"/>
      <c r="Y51" s="78"/>
      <c r="Z51" s="112"/>
      <c r="AA51" s="113"/>
    </row>
    <row r="52" spans="1:27" s="22" customFormat="1" ht="60">
      <c r="A52" s="162" t="s">
        <v>238</v>
      </c>
      <c r="B52" s="185" t="s">
        <v>150</v>
      </c>
      <c r="C52" s="163">
        <v>92787</v>
      </c>
      <c r="D52" s="141" t="s">
        <v>261</v>
      </c>
      <c r="E52" s="164" t="s">
        <v>149</v>
      </c>
      <c r="F52" s="164">
        <v>598.82000000000005</v>
      </c>
      <c r="G52" s="164"/>
      <c r="H52" s="164"/>
      <c r="I52" s="160">
        <f t="shared" si="2"/>
        <v>0</v>
      </c>
      <c r="J52" s="135"/>
      <c r="K52" s="110"/>
      <c r="L52" s="111"/>
      <c r="M52" s="78"/>
      <c r="N52" s="112"/>
      <c r="O52" s="113"/>
      <c r="P52" s="82"/>
      <c r="Q52" s="110"/>
      <c r="R52" s="111"/>
      <c r="S52" s="78"/>
      <c r="T52" s="112"/>
      <c r="U52" s="113"/>
      <c r="V52" s="82"/>
      <c r="W52" s="110"/>
      <c r="X52" s="111"/>
      <c r="Y52" s="78"/>
      <c r="Z52" s="112"/>
      <c r="AA52" s="113"/>
    </row>
    <row r="53" spans="1:27" s="22" customFormat="1" ht="60">
      <c r="A53" s="162" t="s">
        <v>239</v>
      </c>
      <c r="B53" s="185" t="s">
        <v>150</v>
      </c>
      <c r="C53" s="163">
        <v>92788</v>
      </c>
      <c r="D53" s="141" t="s">
        <v>262</v>
      </c>
      <c r="E53" s="164" t="s">
        <v>149</v>
      </c>
      <c r="F53" s="164">
        <v>107.91</v>
      </c>
      <c r="G53" s="164"/>
      <c r="H53" s="164"/>
      <c r="I53" s="160">
        <f t="shared" si="2"/>
        <v>0</v>
      </c>
      <c r="J53" s="135"/>
      <c r="K53" s="110"/>
      <c r="L53" s="111"/>
      <c r="M53" s="78"/>
      <c r="N53" s="112"/>
      <c r="O53" s="113"/>
      <c r="P53" s="82"/>
      <c r="Q53" s="110"/>
      <c r="R53" s="111"/>
      <c r="S53" s="78"/>
      <c r="T53" s="112"/>
      <c r="U53" s="113"/>
      <c r="V53" s="82"/>
      <c r="W53" s="110"/>
      <c r="X53" s="111"/>
      <c r="Y53" s="78"/>
      <c r="Z53" s="112"/>
      <c r="AA53" s="113"/>
    </row>
    <row r="54" spans="1:27" s="22" customFormat="1" ht="60">
      <c r="A54" s="162" t="s">
        <v>240</v>
      </c>
      <c r="B54" s="185" t="s">
        <v>150</v>
      </c>
      <c r="C54" s="163">
        <v>92789</v>
      </c>
      <c r="D54" s="141" t="s">
        <v>263</v>
      </c>
      <c r="E54" s="164" t="s">
        <v>149</v>
      </c>
      <c r="F54" s="164">
        <v>1611</v>
      </c>
      <c r="G54" s="164"/>
      <c r="H54" s="164"/>
      <c r="I54" s="160">
        <f t="shared" si="2"/>
        <v>0</v>
      </c>
      <c r="J54" s="135"/>
      <c r="K54" s="110"/>
      <c r="L54" s="111"/>
      <c r="M54" s="78"/>
      <c r="N54" s="112"/>
      <c r="O54" s="113"/>
      <c r="P54" s="82"/>
      <c r="Q54" s="110"/>
      <c r="R54" s="111"/>
      <c r="S54" s="78"/>
      <c r="T54" s="112"/>
      <c r="U54" s="113"/>
      <c r="V54" s="82"/>
      <c r="W54" s="110"/>
      <c r="X54" s="111"/>
      <c r="Y54" s="78"/>
      <c r="Z54" s="112"/>
      <c r="AA54" s="113"/>
    </row>
    <row r="55" spans="1:27" s="22" customFormat="1" ht="60">
      <c r="A55" s="162" t="s">
        <v>241</v>
      </c>
      <c r="B55" s="185" t="s">
        <v>150</v>
      </c>
      <c r="C55" s="163">
        <v>92784</v>
      </c>
      <c r="D55" s="141" t="s">
        <v>264</v>
      </c>
      <c r="E55" s="164" t="s">
        <v>149</v>
      </c>
      <c r="F55" s="164">
        <v>264.45</v>
      </c>
      <c r="G55" s="164"/>
      <c r="H55" s="164"/>
      <c r="I55" s="160">
        <f t="shared" si="2"/>
        <v>0</v>
      </c>
      <c r="J55" s="135"/>
      <c r="K55" s="110"/>
      <c r="L55" s="111"/>
      <c r="M55" s="78"/>
      <c r="N55" s="112"/>
      <c r="O55" s="113"/>
      <c r="P55" s="82"/>
      <c r="Q55" s="110"/>
      <c r="R55" s="111"/>
      <c r="S55" s="78"/>
      <c r="T55" s="112"/>
      <c r="U55" s="113"/>
      <c r="V55" s="82"/>
      <c r="W55" s="110"/>
      <c r="X55" s="111"/>
      <c r="Y55" s="78"/>
      <c r="Z55" s="112"/>
      <c r="AA55" s="113"/>
    </row>
    <row r="56" spans="1:27" s="22" customFormat="1" ht="60">
      <c r="A56" s="162" t="s">
        <v>242</v>
      </c>
      <c r="B56" s="185" t="s">
        <v>150</v>
      </c>
      <c r="C56" s="163">
        <v>92508</v>
      </c>
      <c r="D56" s="141" t="s">
        <v>265</v>
      </c>
      <c r="E56" s="164" t="s">
        <v>152</v>
      </c>
      <c r="F56" s="164">
        <v>77.459999999999994</v>
      </c>
      <c r="G56" s="164"/>
      <c r="H56" s="164"/>
      <c r="I56" s="160">
        <f>F56*H56</f>
        <v>0</v>
      </c>
      <c r="J56" s="135"/>
      <c r="K56" s="110"/>
      <c r="L56" s="111"/>
      <c r="M56" s="78"/>
      <c r="N56" s="112"/>
      <c r="O56" s="113"/>
      <c r="P56" s="82"/>
      <c r="Q56" s="110"/>
      <c r="R56" s="111"/>
      <c r="S56" s="78"/>
      <c r="T56" s="112"/>
      <c r="U56" s="113"/>
      <c r="V56" s="82"/>
      <c r="W56" s="110"/>
      <c r="X56" s="111"/>
      <c r="Y56" s="78"/>
      <c r="Z56" s="112"/>
      <c r="AA56" s="113"/>
    </row>
    <row r="57" spans="1:27" s="22" customFormat="1">
      <c r="A57" s="273" t="s">
        <v>139</v>
      </c>
      <c r="B57" s="274"/>
      <c r="C57" s="274"/>
      <c r="D57" s="274"/>
      <c r="E57" s="274"/>
      <c r="F57" s="274"/>
      <c r="G57" s="274"/>
      <c r="H57" s="275"/>
      <c r="I57" s="161">
        <f>SUM(I41:I56)</f>
        <v>0</v>
      </c>
      <c r="J57" s="137"/>
      <c r="K57" s="57"/>
      <c r="L57" s="68"/>
      <c r="M57" s="62"/>
      <c r="N57" s="75"/>
      <c r="O57" s="63"/>
      <c r="P57" s="44"/>
      <c r="Q57" s="57"/>
      <c r="R57" s="68"/>
      <c r="S57" s="62"/>
      <c r="T57" s="75"/>
      <c r="U57" s="63"/>
      <c r="V57" s="44"/>
      <c r="W57" s="57"/>
      <c r="X57" s="68"/>
      <c r="Y57" s="62"/>
      <c r="Z57" s="120"/>
      <c r="AA57" s="121"/>
    </row>
    <row r="58" spans="1:27" s="22" customFormat="1">
      <c r="A58" s="176" t="s">
        <v>587</v>
      </c>
      <c r="B58" s="177"/>
      <c r="C58" s="177"/>
      <c r="D58" s="177"/>
      <c r="E58" s="177"/>
      <c r="F58" s="177"/>
      <c r="G58" s="177"/>
      <c r="H58" s="177"/>
      <c r="I58" s="178"/>
      <c r="J58" s="137"/>
      <c r="K58" s="57"/>
      <c r="L58" s="68"/>
      <c r="M58" s="62"/>
      <c r="N58" s="75"/>
      <c r="O58" s="63"/>
      <c r="P58" s="44"/>
      <c r="Q58" s="57"/>
      <c r="R58" s="68"/>
      <c r="S58" s="62"/>
      <c r="T58" s="75"/>
      <c r="U58" s="63"/>
      <c r="V58" s="44"/>
      <c r="W58" s="57"/>
      <c r="X58" s="68"/>
      <c r="Y58" s="62"/>
      <c r="Z58" s="120"/>
      <c r="AA58" s="121"/>
    </row>
    <row r="59" spans="1:27" s="22" customFormat="1" ht="34.9" customHeight="1">
      <c r="A59" s="162" t="s">
        <v>266</v>
      </c>
      <c r="B59" s="185" t="s">
        <v>150</v>
      </c>
      <c r="C59" s="163">
        <v>94216</v>
      </c>
      <c r="D59" s="141" t="s">
        <v>275</v>
      </c>
      <c r="E59" s="164" t="s">
        <v>152</v>
      </c>
      <c r="F59" s="164">
        <v>515.07000000000005</v>
      </c>
      <c r="G59" s="164"/>
      <c r="H59" s="164"/>
      <c r="I59" s="160">
        <f>F59*H59</f>
        <v>0</v>
      </c>
      <c r="J59" s="137"/>
      <c r="K59" s="57"/>
      <c r="L59" s="68"/>
      <c r="M59" s="62"/>
      <c r="N59" s="75"/>
      <c r="O59" s="63"/>
      <c r="P59" s="44"/>
      <c r="Q59" s="57"/>
      <c r="R59" s="68"/>
      <c r="S59" s="62"/>
      <c r="T59" s="75"/>
      <c r="U59" s="63"/>
      <c r="V59" s="44"/>
      <c r="W59" s="57"/>
      <c r="X59" s="68"/>
      <c r="Y59" s="62"/>
      <c r="Z59" s="120"/>
      <c r="AA59" s="121"/>
    </row>
    <row r="60" spans="1:27" s="22" customFormat="1" ht="30">
      <c r="A60" s="162" t="s">
        <v>267</v>
      </c>
      <c r="B60" s="185" t="s">
        <v>142</v>
      </c>
      <c r="C60" s="218" t="s">
        <v>271</v>
      </c>
      <c r="D60" s="141" t="s">
        <v>276</v>
      </c>
      <c r="E60" s="164" t="s">
        <v>149</v>
      </c>
      <c r="F60" s="164">
        <v>6323.21</v>
      </c>
      <c r="G60" s="164"/>
      <c r="H60" s="164"/>
      <c r="I60" s="160">
        <f>F60*H60</f>
        <v>0</v>
      </c>
      <c r="J60" s="137"/>
      <c r="K60" s="57"/>
      <c r="L60" s="68"/>
      <c r="M60" s="62"/>
      <c r="N60" s="75"/>
      <c r="O60" s="63"/>
      <c r="P60" s="44"/>
      <c r="Q60" s="57"/>
      <c r="R60" s="68"/>
      <c r="S60" s="62"/>
      <c r="T60" s="75"/>
      <c r="U60" s="63"/>
      <c r="V60" s="44"/>
      <c r="W60" s="57"/>
      <c r="X60" s="68"/>
      <c r="Y60" s="62"/>
      <c r="Z60" s="120"/>
      <c r="AA60" s="121"/>
    </row>
    <row r="61" spans="1:27" s="22" customFormat="1" ht="30">
      <c r="A61" s="162" t="s">
        <v>268</v>
      </c>
      <c r="B61" s="185" t="s">
        <v>142</v>
      </c>
      <c r="C61" s="218" t="s">
        <v>272</v>
      </c>
      <c r="D61" s="141" t="s">
        <v>277</v>
      </c>
      <c r="E61" s="164" t="s">
        <v>141</v>
      </c>
      <c r="F61" s="164">
        <v>115.91</v>
      </c>
      <c r="G61" s="164"/>
      <c r="H61" s="164"/>
      <c r="I61" s="160">
        <f>F61*H61</f>
        <v>0</v>
      </c>
      <c r="J61" s="137"/>
      <c r="K61" s="57"/>
      <c r="L61" s="68"/>
      <c r="M61" s="62"/>
      <c r="N61" s="75"/>
      <c r="O61" s="63"/>
      <c r="P61" s="44"/>
      <c r="Q61" s="57"/>
      <c r="R61" s="68"/>
      <c r="S61" s="62"/>
      <c r="T61" s="75"/>
      <c r="U61" s="63"/>
      <c r="V61" s="44"/>
      <c r="W61" s="57"/>
      <c r="X61" s="68"/>
      <c r="Y61" s="62"/>
      <c r="Z61" s="120"/>
      <c r="AA61" s="121"/>
    </row>
    <row r="62" spans="1:27" s="22" customFormat="1" ht="30">
      <c r="A62" s="162" t="s">
        <v>269</v>
      </c>
      <c r="B62" s="185" t="s">
        <v>142</v>
      </c>
      <c r="C62" s="218" t="s">
        <v>273</v>
      </c>
      <c r="D62" s="141" t="s">
        <v>278</v>
      </c>
      <c r="E62" s="164" t="s">
        <v>141</v>
      </c>
      <c r="F62" s="164">
        <v>150.04</v>
      </c>
      <c r="G62" s="164"/>
      <c r="H62" s="164"/>
      <c r="I62" s="160">
        <f>F62*H62</f>
        <v>0</v>
      </c>
      <c r="J62" s="137"/>
      <c r="K62" s="57"/>
      <c r="L62" s="68"/>
      <c r="M62" s="62"/>
      <c r="N62" s="75"/>
      <c r="O62" s="63"/>
      <c r="P62" s="44"/>
      <c r="Q62" s="57"/>
      <c r="R62" s="68"/>
      <c r="S62" s="62"/>
      <c r="T62" s="75"/>
      <c r="U62" s="63"/>
      <c r="V62" s="44"/>
      <c r="W62" s="57"/>
      <c r="X62" s="68"/>
      <c r="Y62" s="62"/>
      <c r="Z62" s="120"/>
      <c r="AA62" s="121"/>
    </row>
    <row r="63" spans="1:27" s="22" customFormat="1" ht="30">
      <c r="A63" s="162" t="s">
        <v>270</v>
      </c>
      <c r="B63" s="185" t="s">
        <v>142</v>
      </c>
      <c r="C63" s="218" t="s">
        <v>274</v>
      </c>
      <c r="D63" s="141" t="s">
        <v>279</v>
      </c>
      <c r="E63" s="164" t="s">
        <v>141</v>
      </c>
      <c r="F63" s="164">
        <v>151.25</v>
      </c>
      <c r="G63" s="164"/>
      <c r="H63" s="164"/>
      <c r="I63" s="160">
        <f>F63*H63</f>
        <v>0</v>
      </c>
      <c r="J63" s="137"/>
      <c r="K63" s="57"/>
      <c r="L63" s="68"/>
      <c r="M63" s="62"/>
      <c r="N63" s="75"/>
      <c r="O63" s="63"/>
      <c r="P63" s="44"/>
      <c r="Q63" s="57"/>
      <c r="R63" s="68"/>
      <c r="S63" s="62"/>
      <c r="T63" s="75"/>
      <c r="U63" s="63"/>
      <c r="V63" s="44"/>
      <c r="W63" s="57"/>
      <c r="X63" s="68"/>
      <c r="Y63" s="62"/>
      <c r="Z63" s="120"/>
      <c r="AA63" s="121"/>
    </row>
    <row r="64" spans="1:27" s="22" customFormat="1">
      <c r="A64" s="235" t="s">
        <v>139</v>
      </c>
      <c r="B64" s="236"/>
      <c r="C64" s="236"/>
      <c r="D64" s="236"/>
      <c r="E64" s="236"/>
      <c r="F64" s="236"/>
      <c r="G64" s="236"/>
      <c r="H64" s="237"/>
      <c r="I64" s="161">
        <f>SUM(I59:I63)</f>
        <v>0</v>
      </c>
      <c r="J64" s="137"/>
      <c r="K64" s="57"/>
      <c r="L64" s="68"/>
      <c r="M64" s="62"/>
      <c r="N64" s="75"/>
      <c r="O64" s="63"/>
      <c r="P64" s="44"/>
      <c r="Q64" s="57"/>
      <c r="R64" s="68"/>
      <c r="S64" s="62"/>
      <c r="T64" s="75"/>
      <c r="U64" s="63"/>
      <c r="V64" s="44"/>
      <c r="W64" s="57"/>
      <c r="X64" s="68"/>
      <c r="Y64" s="62"/>
      <c r="Z64" s="120"/>
      <c r="AA64" s="121"/>
    </row>
    <row r="65" spans="1:27" s="22" customFormat="1">
      <c r="A65" s="176" t="s">
        <v>588</v>
      </c>
      <c r="B65" s="177"/>
      <c r="C65" s="177"/>
      <c r="D65" s="177"/>
      <c r="E65" s="177"/>
      <c r="F65" s="177"/>
      <c r="G65" s="177"/>
      <c r="H65" s="177"/>
      <c r="I65" s="178"/>
      <c r="J65" s="137"/>
      <c r="K65" s="57"/>
      <c r="L65" s="68"/>
      <c r="M65" s="62"/>
      <c r="N65" s="75"/>
      <c r="O65" s="63"/>
      <c r="P65" s="44"/>
      <c r="Q65" s="57"/>
      <c r="R65" s="68"/>
      <c r="S65" s="62"/>
      <c r="T65" s="75"/>
      <c r="U65" s="63"/>
      <c r="V65" s="44"/>
      <c r="W65" s="57"/>
      <c r="X65" s="68"/>
      <c r="Y65" s="62"/>
      <c r="Z65" s="120"/>
      <c r="AA65" s="121"/>
    </row>
    <row r="66" spans="1:27" s="22" customFormat="1" ht="60">
      <c r="A66" s="162" t="s">
        <v>280</v>
      </c>
      <c r="B66" s="185" t="s">
        <v>150</v>
      </c>
      <c r="C66" s="163">
        <v>72131</v>
      </c>
      <c r="D66" s="141" t="s">
        <v>288</v>
      </c>
      <c r="E66" s="164" t="s">
        <v>152</v>
      </c>
      <c r="F66" s="164">
        <v>38.299999999999997</v>
      </c>
      <c r="G66" s="164"/>
      <c r="H66" s="164"/>
      <c r="I66" s="160">
        <f>F66*H66</f>
        <v>0</v>
      </c>
      <c r="J66" s="137"/>
      <c r="K66" s="57"/>
      <c r="L66" s="68"/>
      <c r="M66" s="62"/>
      <c r="N66" s="75"/>
      <c r="O66" s="63"/>
      <c r="P66" s="44"/>
      <c r="Q66" s="57"/>
      <c r="R66" s="68"/>
      <c r="S66" s="62"/>
      <c r="T66" s="75"/>
      <c r="U66" s="63"/>
      <c r="V66" s="44"/>
      <c r="W66" s="57"/>
      <c r="X66" s="68"/>
      <c r="Y66" s="62"/>
      <c r="Z66" s="120"/>
      <c r="AA66" s="121"/>
    </row>
    <row r="67" spans="1:27" s="22" customFormat="1" ht="90">
      <c r="A67" s="162" t="s">
        <v>281</v>
      </c>
      <c r="B67" s="185" t="s">
        <v>150</v>
      </c>
      <c r="C67" s="163">
        <v>87493</v>
      </c>
      <c r="D67" s="141" t="s">
        <v>289</v>
      </c>
      <c r="E67" s="164" t="s">
        <v>152</v>
      </c>
      <c r="F67" s="164">
        <v>329.18</v>
      </c>
      <c r="G67" s="164"/>
      <c r="H67" s="164"/>
      <c r="I67" s="160">
        <f t="shared" ref="I67:I72" si="3">F67*H67</f>
        <v>0</v>
      </c>
      <c r="J67" s="137"/>
      <c r="K67" s="57"/>
      <c r="L67" s="68"/>
      <c r="M67" s="62"/>
      <c r="N67" s="75"/>
      <c r="O67" s="63"/>
      <c r="P67" s="44"/>
      <c r="Q67" s="57"/>
      <c r="R67" s="68"/>
      <c r="S67" s="62"/>
      <c r="T67" s="75"/>
      <c r="U67" s="63"/>
      <c r="V67" s="44"/>
      <c r="W67" s="57"/>
      <c r="X67" s="68"/>
      <c r="Y67" s="62"/>
      <c r="Z67" s="120"/>
      <c r="AA67" s="121"/>
    </row>
    <row r="68" spans="1:27" s="22" customFormat="1" ht="90">
      <c r="A68" s="162" t="s">
        <v>282</v>
      </c>
      <c r="B68" s="185" t="s">
        <v>150</v>
      </c>
      <c r="C68" s="163">
        <v>87481</v>
      </c>
      <c r="D68" s="141" t="s">
        <v>290</v>
      </c>
      <c r="E68" s="164" t="s">
        <v>152</v>
      </c>
      <c r="F68" s="164">
        <v>288.83</v>
      </c>
      <c r="G68" s="164"/>
      <c r="H68" s="164"/>
      <c r="I68" s="160">
        <f t="shared" si="3"/>
        <v>0</v>
      </c>
      <c r="J68" s="137"/>
      <c r="K68" s="57"/>
      <c r="L68" s="68"/>
      <c r="M68" s="62"/>
      <c r="N68" s="75"/>
      <c r="O68" s="63"/>
      <c r="P68" s="44"/>
      <c r="Q68" s="57"/>
      <c r="R68" s="68"/>
      <c r="S68" s="62"/>
      <c r="T68" s="75"/>
      <c r="U68" s="63"/>
      <c r="V68" s="44"/>
      <c r="W68" s="57"/>
      <c r="X68" s="68"/>
      <c r="Y68" s="62"/>
      <c r="Z68" s="120"/>
      <c r="AA68" s="121"/>
    </row>
    <row r="69" spans="1:27" s="22" customFormat="1" ht="90">
      <c r="A69" s="162" t="s">
        <v>283</v>
      </c>
      <c r="B69" s="185" t="s">
        <v>150</v>
      </c>
      <c r="C69" s="163">
        <v>87487</v>
      </c>
      <c r="D69" s="141" t="s">
        <v>291</v>
      </c>
      <c r="E69" s="164" t="s">
        <v>152</v>
      </c>
      <c r="F69" s="164">
        <v>14.57</v>
      </c>
      <c r="G69" s="164"/>
      <c r="H69" s="164"/>
      <c r="I69" s="160">
        <f t="shared" si="3"/>
        <v>0</v>
      </c>
      <c r="J69" s="137"/>
      <c r="K69" s="57"/>
      <c r="L69" s="68"/>
      <c r="M69" s="62"/>
      <c r="N69" s="75"/>
      <c r="O69" s="63"/>
      <c r="P69" s="44"/>
      <c r="Q69" s="57"/>
      <c r="R69" s="68"/>
      <c r="S69" s="62"/>
      <c r="T69" s="75"/>
      <c r="U69" s="63"/>
      <c r="V69" s="44"/>
      <c r="W69" s="57"/>
      <c r="X69" s="68"/>
      <c r="Y69" s="62"/>
      <c r="Z69" s="120"/>
      <c r="AA69" s="121"/>
    </row>
    <row r="70" spans="1:27" s="22" customFormat="1" ht="90">
      <c r="A70" s="162" t="s">
        <v>284</v>
      </c>
      <c r="B70" s="185" t="s">
        <v>150</v>
      </c>
      <c r="C70" s="163">
        <v>87475</v>
      </c>
      <c r="D70" s="141" t="s">
        <v>292</v>
      </c>
      <c r="E70" s="164" t="s">
        <v>152</v>
      </c>
      <c r="F70" s="164">
        <v>4.84</v>
      </c>
      <c r="G70" s="164"/>
      <c r="H70" s="164"/>
      <c r="I70" s="160">
        <f t="shared" si="3"/>
        <v>0</v>
      </c>
      <c r="J70" s="137"/>
      <c r="K70" s="57"/>
      <c r="L70" s="68"/>
      <c r="M70" s="62"/>
      <c r="N70" s="75"/>
      <c r="O70" s="63"/>
      <c r="P70" s="44"/>
      <c r="Q70" s="57"/>
      <c r="R70" s="68"/>
      <c r="S70" s="62"/>
      <c r="T70" s="75"/>
      <c r="U70" s="63"/>
      <c r="V70" s="44"/>
      <c r="W70" s="57"/>
      <c r="X70" s="68"/>
      <c r="Y70" s="62"/>
      <c r="Z70" s="120"/>
      <c r="AA70" s="121"/>
    </row>
    <row r="71" spans="1:27" s="22" customFormat="1" ht="45">
      <c r="A71" s="162" t="s">
        <v>285</v>
      </c>
      <c r="B71" s="185" t="s">
        <v>150</v>
      </c>
      <c r="C71" s="163">
        <v>93191</v>
      </c>
      <c r="D71" s="141" t="s">
        <v>293</v>
      </c>
      <c r="E71" s="164" t="s">
        <v>141</v>
      </c>
      <c r="F71" s="164">
        <v>67.680000000000007</v>
      </c>
      <c r="G71" s="164"/>
      <c r="H71" s="164"/>
      <c r="I71" s="160">
        <f t="shared" si="3"/>
        <v>0</v>
      </c>
      <c r="J71" s="137"/>
      <c r="K71" s="57"/>
      <c r="L71" s="68"/>
      <c r="M71" s="62"/>
      <c r="N71" s="75"/>
      <c r="O71" s="63"/>
      <c r="P71" s="44"/>
      <c r="Q71" s="57"/>
      <c r="R71" s="68"/>
      <c r="S71" s="62"/>
      <c r="T71" s="75"/>
      <c r="U71" s="63"/>
      <c r="V71" s="44"/>
      <c r="W71" s="57"/>
      <c r="X71" s="68"/>
      <c r="Y71" s="62"/>
      <c r="Z71" s="120"/>
      <c r="AA71" s="121"/>
    </row>
    <row r="72" spans="1:27" s="22" customFormat="1" ht="45">
      <c r="A72" s="162" t="s">
        <v>286</v>
      </c>
      <c r="B72" s="185" t="s">
        <v>150</v>
      </c>
      <c r="C72" s="163">
        <v>93192</v>
      </c>
      <c r="D72" s="141" t="s">
        <v>294</v>
      </c>
      <c r="E72" s="164" t="s">
        <v>141</v>
      </c>
      <c r="F72" s="164">
        <v>2.66</v>
      </c>
      <c r="G72" s="164"/>
      <c r="H72" s="164"/>
      <c r="I72" s="160">
        <f t="shared" si="3"/>
        <v>0</v>
      </c>
      <c r="J72" s="137"/>
      <c r="K72" s="57"/>
      <c r="L72" s="68"/>
      <c r="M72" s="62"/>
      <c r="N72" s="75"/>
      <c r="O72" s="63"/>
      <c r="P72" s="44"/>
      <c r="Q72" s="57"/>
      <c r="R72" s="68"/>
      <c r="S72" s="62"/>
      <c r="T72" s="75"/>
      <c r="U72" s="63"/>
      <c r="V72" s="44"/>
      <c r="W72" s="57"/>
      <c r="X72" s="68"/>
      <c r="Y72" s="62"/>
      <c r="Z72" s="120"/>
      <c r="AA72" s="121"/>
    </row>
    <row r="73" spans="1:27" s="22" customFormat="1" ht="45">
      <c r="A73" s="162" t="s">
        <v>287</v>
      </c>
      <c r="B73" s="185" t="s">
        <v>150</v>
      </c>
      <c r="C73" s="163">
        <v>93193</v>
      </c>
      <c r="D73" s="141" t="s">
        <v>295</v>
      </c>
      <c r="E73" s="164" t="s">
        <v>141</v>
      </c>
      <c r="F73" s="164">
        <v>22.11</v>
      </c>
      <c r="G73" s="164"/>
      <c r="H73" s="164"/>
      <c r="I73" s="160">
        <f>F73*H73</f>
        <v>0</v>
      </c>
      <c r="J73" s="137"/>
      <c r="K73" s="57"/>
      <c r="L73" s="68"/>
      <c r="M73" s="62"/>
      <c r="N73" s="75"/>
      <c r="O73" s="63"/>
      <c r="P73" s="44"/>
      <c r="Q73" s="57"/>
      <c r="R73" s="68"/>
      <c r="S73" s="62"/>
      <c r="T73" s="75"/>
      <c r="U73" s="63"/>
      <c r="V73" s="44"/>
      <c r="W73" s="57"/>
      <c r="X73" s="68"/>
      <c r="Y73" s="62"/>
      <c r="Z73" s="120"/>
      <c r="AA73" s="121"/>
    </row>
    <row r="74" spans="1:27" s="22" customFormat="1">
      <c r="A74" s="235" t="s">
        <v>139</v>
      </c>
      <c r="B74" s="236"/>
      <c r="C74" s="236"/>
      <c r="D74" s="236"/>
      <c r="E74" s="236"/>
      <c r="F74" s="236"/>
      <c r="G74" s="236"/>
      <c r="H74" s="237"/>
      <c r="I74" s="161">
        <f>SUM(I66:I73)</f>
        <v>0</v>
      </c>
      <c r="J74" s="137"/>
      <c r="K74" s="57"/>
      <c r="L74" s="68"/>
      <c r="M74" s="62"/>
      <c r="N74" s="75"/>
      <c r="O74" s="63"/>
      <c r="P74" s="44"/>
      <c r="Q74" s="57"/>
      <c r="R74" s="68"/>
      <c r="S74" s="62"/>
      <c r="T74" s="75"/>
      <c r="U74" s="63"/>
      <c r="V74" s="44"/>
      <c r="W74" s="57"/>
      <c r="X74" s="68"/>
      <c r="Y74" s="62"/>
      <c r="Z74" s="120"/>
      <c r="AA74" s="121"/>
    </row>
    <row r="75" spans="1:27" s="22" customFormat="1">
      <c r="A75" s="176" t="s">
        <v>589</v>
      </c>
      <c r="B75" s="177"/>
      <c r="C75" s="177"/>
      <c r="D75" s="177"/>
      <c r="E75" s="177"/>
      <c r="F75" s="177"/>
      <c r="G75" s="177"/>
      <c r="H75" s="177"/>
      <c r="I75" s="178"/>
      <c r="J75" s="137"/>
      <c r="K75" s="57"/>
      <c r="L75" s="68"/>
      <c r="M75" s="62"/>
      <c r="N75" s="75"/>
      <c r="O75" s="63"/>
      <c r="P75" s="44"/>
      <c r="Q75" s="57"/>
      <c r="R75" s="68"/>
      <c r="S75" s="62"/>
      <c r="T75" s="75"/>
      <c r="U75" s="63"/>
      <c r="V75" s="44"/>
      <c r="W75" s="57"/>
      <c r="X75" s="68"/>
      <c r="Y75" s="62"/>
      <c r="Z75" s="120"/>
      <c r="AA75" s="121"/>
    </row>
    <row r="76" spans="1:27" s="22" customFormat="1" ht="45">
      <c r="A76" s="162" t="s">
        <v>296</v>
      </c>
      <c r="B76" s="185" t="s">
        <v>150</v>
      </c>
      <c r="C76" s="163">
        <v>97084</v>
      </c>
      <c r="D76" s="141" t="s">
        <v>306</v>
      </c>
      <c r="E76" s="164" t="s">
        <v>152</v>
      </c>
      <c r="F76" s="164">
        <v>498.66</v>
      </c>
      <c r="G76" s="164"/>
      <c r="H76" s="164"/>
      <c r="I76" s="160">
        <f>F76*H76</f>
        <v>0</v>
      </c>
      <c r="J76" s="137"/>
      <c r="K76" s="57"/>
      <c r="L76" s="68"/>
      <c r="M76" s="62"/>
      <c r="N76" s="75"/>
      <c r="O76" s="63"/>
      <c r="P76" s="44"/>
      <c r="Q76" s="57"/>
      <c r="R76" s="68"/>
      <c r="S76" s="62"/>
      <c r="T76" s="75"/>
      <c r="U76" s="63"/>
      <c r="V76" s="44"/>
      <c r="W76" s="57"/>
      <c r="X76" s="68"/>
      <c r="Y76" s="62"/>
      <c r="Z76" s="120"/>
      <c r="AA76" s="121"/>
    </row>
    <row r="77" spans="1:27" s="22" customFormat="1" ht="45">
      <c r="A77" s="162" t="s">
        <v>297</v>
      </c>
      <c r="B77" s="185" t="s">
        <v>150</v>
      </c>
      <c r="C77" s="163">
        <v>83534</v>
      </c>
      <c r="D77" s="141" t="s">
        <v>307</v>
      </c>
      <c r="E77" s="164" t="s">
        <v>151</v>
      </c>
      <c r="F77" s="164">
        <v>34.909999999999997</v>
      </c>
      <c r="G77" s="164"/>
      <c r="H77" s="164"/>
      <c r="I77" s="160">
        <f t="shared" ref="I77:I82" si="4">F77*H77</f>
        <v>0</v>
      </c>
      <c r="J77" s="137"/>
      <c r="K77" s="57"/>
      <c r="L77" s="68"/>
      <c r="M77" s="62"/>
      <c r="N77" s="75"/>
      <c r="O77" s="63"/>
      <c r="P77" s="44"/>
      <c r="Q77" s="57"/>
      <c r="R77" s="68"/>
      <c r="S77" s="62"/>
      <c r="T77" s="75"/>
      <c r="U77" s="63"/>
      <c r="V77" s="44"/>
      <c r="W77" s="57"/>
      <c r="X77" s="68"/>
      <c r="Y77" s="62"/>
      <c r="Z77" s="120"/>
      <c r="AA77" s="121"/>
    </row>
    <row r="78" spans="1:27" s="22" customFormat="1" ht="45">
      <c r="A78" s="162" t="s">
        <v>298</v>
      </c>
      <c r="B78" s="185" t="s">
        <v>150</v>
      </c>
      <c r="C78" s="163">
        <v>87301</v>
      </c>
      <c r="D78" s="141" t="s">
        <v>308</v>
      </c>
      <c r="E78" s="164" t="s">
        <v>151</v>
      </c>
      <c r="F78" s="164">
        <v>14.96</v>
      </c>
      <c r="G78" s="164"/>
      <c r="H78" s="164"/>
      <c r="I78" s="160">
        <f t="shared" si="4"/>
        <v>0</v>
      </c>
      <c r="J78" s="137"/>
      <c r="K78" s="57"/>
      <c r="L78" s="68"/>
      <c r="M78" s="62"/>
      <c r="N78" s="75"/>
      <c r="O78" s="63"/>
      <c r="P78" s="44"/>
      <c r="Q78" s="57"/>
      <c r="R78" s="68"/>
      <c r="S78" s="62"/>
      <c r="T78" s="75"/>
      <c r="U78" s="63"/>
      <c r="V78" s="44"/>
      <c r="W78" s="57"/>
      <c r="X78" s="68"/>
      <c r="Y78" s="62"/>
      <c r="Z78" s="120"/>
      <c r="AA78" s="121"/>
    </row>
    <row r="79" spans="1:27" s="22" customFormat="1" ht="45">
      <c r="A79" s="162" t="s">
        <v>299</v>
      </c>
      <c r="B79" s="185" t="s">
        <v>150</v>
      </c>
      <c r="C79" s="163">
        <v>84191</v>
      </c>
      <c r="D79" s="141" t="s">
        <v>309</v>
      </c>
      <c r="E79" s="164" t="s">
        <v>152</v>
      </c>
      <c r="F79" s="164">
        <v>365.38</v>
      </c>
      <c r="G79" s="164"/>
      <c r="H79" s="164"/>
      <c r="I79" s="160">
        <f t="shared" si="4"/>
        <v>0</v>
      </c>
      <c r="J79" s="137"/>
      <c r="K79" s="57"/>
      <c r="L79" s="68"/>
      <c r="M79" s="62"/>
      <c r="N79" s="75"/>
      <c r="O79" s="63"/>
      <c r="P79" s="44"/>
      <c r="Q79" s="57"/>
      <c r="R79" s="68"/>
      <c r="S79" s="62"/>
      <c r="T79" s="75"/>
      <c r="U79" s="63"/>
      <c r="V79" s="44"/>
      <c r="W79" s="57"/>
      <c r="X79" s="68"/>
      <c r="Y79" s="62"/>
      <c r="Z79" s="120"/>
      <c r="AA79" s="121"/>
    </row>
    <row r="80" spans="1:27" s="22" customFormat="1" ht="60">
      <c r="A80" s="162" t="s">
        <v>300</v>
      </c>
      <c r="B80" s="185" t="s">
        <v>150</v>
      </c>
      <c r="C80" s="163">
        <v>87263</v>
      </c>
      <c r="D80" s="141" t="s">
        <v>310</v>
      </c>
      <c r="E80" s="164" t="s">
        <v>152</v>
      </c>
      <c r="F80" s="164">
        <v>116.95</v>
      </c>
      <c r="G80" s="164"/>
      <c r="H80" s="164"/>
      <c r="I80" s="160">
        <f t="shared" si="4"/>
        <v>0</v>
      </c>
      <c r="J80" s="137"/>
      <c r="K80" s="57"/>
      <c r="L80" s="68"/>
      <c r="M80" s="62"/>
      <c r="N80" s="75"/>
      <c r="O80" s="63"/>
      <c r="P80" s="44"/>
      <c r="Q80" s="57"/>
      <c r="R80" s="68"/>
      <c r="S80" s="62"/>
      <c r="T80" s="75"/>
      <c r="U80" s="63"/>
      <c r="V80" s="44"/>
      <c r="W80" s="57"/>
      <c r="X80" s="68"/>
      <c r="Y80" s="62"/>
      <c r="Z80" s="120"/>
      <c r="AA80" s="121"/>
    </row>
    <row r="81" spans="1:27" s="22" customFormat="1" ht="60">
      <c r="A81" s="162" t="s">
        <v>301</v>
      </c>
      <c r="B81" s="185" t="s">
        <v>150</v>
      </c>
      <c r="C81" s="163">
        <v>87261</v>
      </c>
      <c r="D81" s="141" t="s">
        <v>311</v>
      </c>
      <c r="E81" s="164" t="s">
        <v>152</v>
      </c>
      <c r="F81" s="164">
        <v>10.63</v>
      </c>
      <c r="G81" s="164"/>
      <c r="H81" s="164"/>
      <c r="I81" s="160">
        <f t="shared" si="4"/>
        <v>0</v>
      </c>
      <c r="J81" s="137"/>
      <c r="K81" s="57"/>
      <c r="L81" s="68"/>
      <c r="M81" s="62"/>
      <c r="N81" s="75"/>
      <c r="O81" s="63"/>
      <c r="P81" s="44"/>
      <c r="Q81" s="57"/>
      <c r="R81" s="68"/>
      <c r="S81" s="62"/>
      <c r="T81" s="75"/>
      <c r="U81" s="63"/>
      <c r="V81" s="44"/>
      <c r="W81" s="57"/>
      <c r="X81" s="68"/>
      <c r="Y81" s="62"/>
      <c r="Z81" s="120"/>
      <c r="AA81" s="121"/>
    </row>
    <row r="82" spans="1:27" s="22" customFormat="1" ht="45">
      <c r="A82" s="162" t="s">
        <v>302</v>
      </c>
      <c r="B82" s="185" t="s">
        <v>150</v>
      </c>
      <c r="C82" s="163">
        <v>88650</v>
      </c>
      <c r="D82" s="141" t="s">
        <v>312</v>
      </c>
      <c r="E82" s="164" t="s">
        <v>141</v>
      </c>
      <c r="F82" s="164">
        <v>60.99</v>
      </c>
      <c r="G82" s="164"/>
      <c r="H82" s="164"/>
      <c r="I82" s="160">
        <f t="shared" si="4"/>
        <v>0</v>
      </c>
      <c r="J82" s="137"/>
      <c r="K82" s="57"/>
      <c r="L82" s="68"/>
      <c r="M82" s="62"/>
      <c r="N82" s="75"/>
      <c r="O82" s="63"/>
      <c r="P82" s="44"/>
      <c r="Q82" s="57"/>
      <c r="R82" s="68"/>
      <c r="S82" s="62"/>
      <c r="T82" s="75"/>
      <c r="U82" s="63"/>
      <c r="V82" s="44"/>
      <c r="W82" s="57"/>
      <c r="X82" s="68"/>
      <c r="Y82" s="62"/>
      <c r="Z82" s="120"/>
      <c r="AA82" s="121"/>
    </row>
    <row r="83" spans="1:27" s="22" customFormat="1" ht="30">
      <c r="A83" s="162" t="s">
        <v>303</v>
      </c>
      <c r="B83" s="185" t="s">
        <v>150</v>
      </c>
      <c r="C83" s="163">
        <v>34682</v>
      </c>
      <c r="D83" s="141" t="s">
        <v>313</v>
      </c>
      <c r="E83" s="164" t="s">
        <v>152</v>
      </c>
      <c r="F83" s="164">
        <v>5.7</v>
      </c>
      <c r="G83" s="164"/>
      <c r="H83" s="164"/>
      <c r="I83" s="160">
        <f>F83*H83</f>
        <v>0</v>
      </c>
      <c r="J83" s="137"/>
      <c r="K83" s="57"/>
      <c r="L83" s="68"/>
      <c r="M83" s="62"/>
      <c r="N83" s="75"/>
      <c r="O83" s="63"/>
      <c r="P83" s="44"/>
      <c r="Q83" s="57"/>
      <c r="R83" s="68"/>
      <c r="S83" s="62"/>
      <c r="T83" s="75"/>
      <c r="U83" s="63"/>
      <c r="V83" s="44"/>
      <c r="W83" s="57"/>
      <c r="X83" s="68"/>
      <c r="Y83" s="62"/>
      <c r="Z83" s="120"/>
      <c r="AA83" s="121"/>
    </row>
    <row r="84" spans="1:27" s="22" customFormat="1" ht="30">
      <c r="A84" s="162" t="s">
        <v>304</v>
      </c>
      <c r="B84" s="185" t="s">
        <v>150</v>
      </c>
      <c r="C84" s="163">
        <v>85662</v>
      </c>
      <c r="D84" s="141" t="s">
        <v>314</v>
      </c>
      <c r="E84" s="164" t="s">
        <v>152</v>
      </c>
      <c r="F84" s="164">
        <v>498.66</v>
      </c>
      <c r="G84" s="164"/>
      <c r="H84" s="164"/>
      <c r="I84" s="160">
        <f>F84*H84</f>
        <v>0</v>
      </c>
      <c r="J84" s="137"/>
      <c r="K84" s="57"/>
      <c r="L84" s="68"/>
      <c r="M84" s="62"/>
      <c r="N84" s="75"/>
      <c r="O84" s="63"/>
      <c r="P84" s="44"/>
      <c r="Q84" s="57"/>
      <c r="R84" s="68"/>
      <c r="S84" s="62"/>
      <c r="T84" s="75"/>
      <c r="U84" s="63"/>
      <c r="V84" s="44"/>
      <c r="W84" s="57"/>
      <c r="X84" s="68"/>
      <c r="Y84" s="62"/>
      <c r="Z84" s="120"/>
      <c r="AA84" s="121"/>
    </row>
    <row r="85" spans="1:27" s="22" customFormat="1" ht="30">
      <c r="A85" s="162" t="s">
        <v>305</v>
      </c>
      <c r="B85" s="185" t="s">
        <v>150</v>
      </c>
      <c r="C85" s="163">
        <v>34680</v>
      </c>
      <c r="D85" s="141" t="s">
        <v>315</v>
      </c>
      <c r="E85" s="164" t="s">
        <v>141</v>
      </c>
      <c r="F85" s="164">
        <v>32.979999999999997</v>
      </c>
      <c r="G85" s="164"/>
      <c r="H85" s="164"/>
      <c r="I85" s="160">
        <f>F85*H85</f>
        <v>0</v>
      </c>
      <c r="J85" s="137"/>
      <c r="K85" s="57"/>
      <c r="L85" s="68"/>
      <c r="M85" s="62"/>
      <c r="N85" s="75"/>
      <c r="O85" s="63"/>
      <c r="P85" s="44"/>
      <c r="Q85" s="57"/>
      <c r="R85" s="68"/>
      <c r="S85" s="62"/>
      <c r="T85" s="75"/>
      <c r="U85" s="63"/>
      <c r="V85" s="44"/>
      <c r="W85" s="57"/>
      <c r="X85" s="68"/>
      <c r="Y85" s="62"/>
      <c r="Z85" s="120"/>
      <c r="AA85" s="121"/>
    </row>
    <row r="86" spans="1:27" s="22" customFormat="1">
      <c r="A86" s="235" t="s">
        <v>139</v>
      </c>
      <c r="B86" s="236"/>
      <c r="C86" s="236"/>
      <c r="D86" s="236"/>
      <c r="E86" s="236"/>
      <c r="F86" s="236"/>
      <c r="G86" s="236"/>
      <c r="H86" s="237"/>
      <c r="I86" s="161">
        <f>SUM(I76:I85)</f>
        <v>0</v>
      </c>
      <c r="J86" s="137"/>
      <c r="K86" s="57"/>
      <c r="L86" s="68"/>
      <c r="M86" s="62"/>
      <c r="N86" s="75"/>
      <c r="O86" s="63"/>
      <c r="P86" s="44"/>
      <c r="Q86" s="57"/>
      <c r="R86" s="68"/>
      <c r="S86" s="62"/>
      <c r="T86" s="75"/>
      <c r="U86" s="63"/>
      <c r="V86" s="44"/>
      <c r="W86" s="57"/>
      <c r="X86" s="68"/>
      <c r="Y86" s="62"/>
      <c r="Z86" s="120"/>
      <c r="AA86" s="121"/>
    </row>
    <row r="87" spans="1:27" s="22" customFormat="1">
      <c r="A87" s="176" t="s">
        <v>590</v>
      </c>
      <c r="B87" s="177"/>
      <c r="C87" s="177"/>
      <c r="D87" s="177"/>
      <c r="E87" s="177"/>
      <c r="F87" s="177"/>
      <c r="G87" s="177"/>
      <c r="H87" s="177"/>
      <c r="I87" s="178"/>
      <c r="J87" s="137"/>
      <c r="K87" s="57"/>
      <c r="L87" s="68"/>
      <c r="M87" s="62"/>
      <c r="N87" s="75"/>
      <c r="O87" s="63"/>
      <c r="P87" s="44"/>
      <c r="Q87" s="57"/>
      <c r="R87" s="68"/>
      <c r="S87" s="62"/>
      <c r="T87" s="75"/>
      <c r="U87" s="63"/>
      <c r="V87" s="44"/>
      <c r="W87" s="57"/>
      <c r="X87" s="68"/>
      <c r="Y87" s="62"/>
      <c r="Z87" s="120"/>
      <c r="AA87" s="121"/>
    </row>
    <row r="88" spans="1:27" s="22" customFormat="1" ht="68.45" customHeight="1">
      <c r="A88" s="162" t="s">
        <v>316</v>
      </c>
      <c r="B88" s="185" t="s">
        <v>150</v>
      </c>
      <c r="C88" s="163">
        <v>87905</v>
      </c>
      <c r="D88" s="141" t="s">
        <v>321</v>
      </c>
      <c r="E88" s="164" t="s">
        <v>152</v>
      </c>
      <c r="F88" s="164">
        <v>687.50099999999998</v>
      </c>
      <c r="G88" s="164"/>
      <c r="H88" s="164"/>
      <c r="I88" s="160">
        <f>F88*H88</f>
        <v>0</v>
      </c>
      <c r="J88" s="137"/>
      <c r="K88" s="57"/>
      <c r="L88" s="68"/>
      <c r="M88" s="62"/>
      <c r="N88" s="75"/>
      <c r="O88" s="63"/>
      <c r="P88" s="44"/>
      <c r="Q88" s="57"/>
      <c r="R88" s="68"/>
      <c r="S88" s="62"/>
      <c r="T88" s="75"/>
      <c r="U88" s="63"/>
      <c r="V88" s="44"/>
      <c r="W88" s="57"/>
      <c r="X88" s="68"/>
      <c r="Y88" s="62"/>
      <c r="Z88" s="120"/>
      <c r="AA88" s="121"/>
    </row>
    <row r="89" spans="1:27" s="22" customFormat="1" ht="75">
      <c r="A89" s="162" t="s">
        <v>317</v>
      </c>
      <c r="B89" s="185" t="s">
        <v>150</v>
      </c>
      <c r="C89" s="163">
        <v>87894</v>
      </c>
      <c r="D89" s="141" t="s">
        <v>322</v>
      </c>
      <c r="E89" s="164" t="s">
        <v>152</v>
      </c>
      <c r="F89" s="164">
        <v>803.15</v>
      </c>
      <c r="G89" s="164"/>
      <c r="H89" s="164"/>
      <c r="I89" s="160">
        <f>F89*H89</f>
        <v>0</v>
      </c>
      <c r="J89" s="137"/>
      <c r="K89" s="57"/>
      <c r="L89" s="68"/>
      <c r="M89" s="62"/>
      <c r="N89" s="75"/>
      <c r="O89" s="63"/>
      <c r="P89" s="44"/>
      <c r="Q89" s="57"/>
      <c r="R89" s="68"/>
      <c r="S89" s="62"/>
      <c r="T89" s="75"/>
      <c r="U89" s="63"/>
      <c r="V89" s="44"/>
      <c r="W89" s="57"/>
      <c r="X89" s="68"/>
      <c r="Y89" s="62"/>
      <c r="Z89" s="120"/>
      <c r="AA89" s="121"/>
    </row>
    <row r="90" spans="1:27" s="22" customFormat="1" ht="75">
      <c r="A90" s="162" t="s">
        <v>318</v>
      </c>
      <c r="B90" s="185" t="s">
        <v>150</v>
      </c>
      <c r="C90" s="163">
        <v>87529</v>
      </c>
      <c r="D90" s="141" t="s">
        <v>323</v>
      </c>
      <c r="E90" s="164" t="s">
        <v>152</v>
      </c>
      <c r="F90" s="164">
        <v>1490.65</v>
      </c>
      <c r="G90" s="164"/>
      <c r="H90" s="164"/>
      <c r="I90" s="160">
        <f>F90*H90</f>
        <v>0</v>
      </c>
      <c r="J90" s="137"/>
      <c r="K90" s="57"/>
      <c r="L90" s="68"/>
      <c r="M90" s="62"/>
      <c r="N90" s="75"/>
      <c r="O90" s="63"/>
      <c r="P90" s="44"/>
      <c r="Q90" s="57"/>
      <c r="R90" s="68"/>
      <c r="S90" s="62"/>
      <c r="T90" s="75"/>
      <c r="U90" s="63"/>
      <c r="V90" s="44"/>
      <c r="W90" s="57"/>
      <c r="X90" s="68"/>
      <c r="Y90" s="62"/>
      <c r="Z90" s="120"/>
      <c r="AA90" s="121"/>
    </row>
    <row r="91" spans="1:27" s="22" customFormat="1" ht="75">
      <c r="A91" s="162" t="s">
        <v>319</v>
      </c>
      <c r="B91" s="185" t="s">
        <v>150</v>
      </c>
      <c r="C91" s="163">
        <v>87273</v>
      </c>
      <c r="D91" s="141" t="s">
        <v>324</v>
      </c>
      <c r="E91" s="164" t="s">
        <v>152</v>
      </c>
      <c r="F91" s="164">
        <v>193.09</v>
      </c>
      <c r="G91" s="164"/>
      <c r="H91" s="164"/>
      <c r="I91" s="160">
        <f>F91*H91</f>
        <v>0</v>
      </c>
      <c r="J91" s="137"/>
      <c r="K91" s="57"/>
      <c r="L91" s="68"/>
      <c r="M91" s="62"/>
      <c r="N91" s="75"/>
      <c r="O91" s="63"/>
      <c r="P91" s="44"/>
      <c r="Q91" s="57"/>
      <c r="R91" s="68"/>
      <c r="S91" s="62"/>
      <c r="T91" s="75"/>
      <c r="U91" s="63"/>
      <c r="V91" s="44"/>
      <c r="W91" s="57"/>
      <c r="X91" s="68"/>
      <c r="Y91" s="62"/>
      <c r="Z91" s="120"/>
      <c r="AA91" s="121"/>
    </row>
    <row r="92" spans="1:27" s="22" customFormat="1" ht="75">
      <c r="A92" s="162" t="s">
        <v>320</v>
      </c>
      <c r="B92" s="185" t="s">
        <v>150</v>
      </c>
      <c r="C92" s="163">
        <v>87274</v>
      </c>
      <c r="D92" s="141" t="s">
        <v>325</v>
      </c>
      <c r="E92" s="164" t="s">
        <v>152</v>
      </c>
      <c r="F92" s="164">
        <v>27.36</v>
      </c>
      <c r="G92" s="164"/>
      <c r="H92" s="164"/>
      <c r="I92" s="160">
        <f>F92*H92</f>
        <v>0</v>
      </c>
      <c r="J92" s="137"/>
      <c r="K92" s="57"/>
      <c r="L92" s="68"/>
      <c r="M92" s="62"/>
      <c r="N92" s="75"/>
      <c r="O92" s="63"/>
      <c r="P92" s="44"/>
      <c r="Q92" s="57"/>
      <c r="R92" s="68"/>
      <c r="S92" s="62"/>
      <c r="T92" s="75"/>
      <c r="U92" s="63"/>
      <c r="V92" s="44"/>
      <c r="W92" s="57"/>
      <c r="X92" s="68"/>
      <c r="Y92" s="62"/>
      <c r="Z92" s="120"/>
      <c r="AA92" s="121"/>
    </row>
    <row r="93" spans="1:27" s="22" customFormat="1">
      <c r="A93" s="235" t="s">
        <v>139</v>
      </c>
      <c r="B93" s="236"/>
      <c r="C93" s="236"/>
      <c r="D93" s="236"/>
      <c r="E93" s="236"/>
      <c r="F93" s="236"/>
      <c r="G93" s="236"/>
      <c r="H93" s="237"/>
      <c r="I93" s="161">
        <f>SUM(I88:I92)</f>
        <v>0</v>
      </c>
      <c r="J93" s="137"/>
      <c r="K93" s="57"/>
      <c r="L93" s="68"/>
      <c r="M93" s="62"/>
      <c r="N93" s="75"/>
      <c r="O93" s="63"/>
      <c r="P93" s="44"/>
      <c r="Q93" s="57"/>
      <c r="R93" s="68"/>
      <c r="S93" s="62"/>
      <c r="T93" s="75"/>
      <c r="U93" s="63"/>
      <c r="V93" s="44"/>
      <c r="W93" s="57"/>
      <c r="X93" s="68"/>
      <c r="Y93" s="62"/>
      <c r="Z93" s="120"/>
      <c r="AA93" s="121"/>
    </row>
    <row r="94" spans="1:27" s="22" customFormat="1">
      <c r="A94" s="176" t="s">
        <v>591</v>
      </c>
      <c r="B94" s="177"/>
      <c r="C94" s="177"/>
      <c r="D94" s="177"/>
      <c r="E94" s="177"/>
      <c r="F94" s="177"/>
      <c r="G94" s="177"/>
      <c r="H94" s="177"/>
      <c r="I94" s="178"/>
      <c r="J94" s="137"/>
      <c r="K94" s="57"/>
      <c r="L94" s="68"/>
      <c r="M94" s="62"/>
      <c r="N94" s="75"/>
      <c r="O94" s="63"/>
      <c r="P94" s="44"/>
      <c r="Q94" s="57"/>
      <c r="R94" s="68"/>
      <c r="S94" s="62"/>
      <c r="T94" s="75"/>
      <c r="U94" s="63"/>
      <c r="V94" s="44"/>
      <c r="W94" s="57"/>
      <c r="X94" s="68"/>
      <c r="Y94" s="62"/>
      <c r="Z94" s="120"/>
      <c r="AA94" s="121"/>
    </row>
    <row r="95" spans="1:27" s="22" customFormat="1" ht="90">
      <c r="A95" s="162" t="s">
        <v>326</v>
      </c>
      <c r="B95" s="185" t="s">
        <v>150</v>
      </c>
      <c r="C95" s="163">
        <v>91324</v>
      </c>
      <c r="D95" s="141" t="s">
        <v>344</v>
      </c>
      <c r="E95" s="164" t="s">
        <v>153</v>
      </c>
      <c r="F95" s="164">
        <v>1</v>
      </c>
      <c r="G95" s="164"/>
      <c r="H95" s="164"/>
      <c r="I95" s="160">
        <f>F95*H95</f>
        <v>0</v>
      </c>
      <c r="J95" s="137"/>
      <c r="K95" s="57"/>
      <c r="L95" s="68"/>
      <c r="M95" s="62"/>
      <c r="N95" s="75"/>
      <c r="O95" s="63"/>
      <c r="P95" s="44"/>
      <c r="Q95" s="57"/>
      <c r="R95" s="68"/>
      <c r="S95" s="62"/>
      <c r="T95" s="75"/>
      <c r="U95" s="63"/>
      <c r="V95" s="44"/>
      <c r="W95" s="57"/>
      <c r="X95" s="68"/>
      <c r="Y95" s="62"/>
      <c r="Z95" s="120"/>
      <c r="AA95" s="121"/>
    </row>
    <row r="96" spans="1:27" s="22" customFormat="1" ht="90">
      <c r="A96" s="162" t="s">
        <v>327</v>
      </c>
      <c r="B96" s="185" t="s">
        <v>150</v>
      </c>
      <c r="C96" s="163">
        <v>91326</v>
      </c>
      <c r="D96" s="141" t="s">
        <v>345</v>
      </c>
      <c r="E96" s="164" t="s">
        <v>153</v>
      </c>
      <c r="F96" s="164">
        <v>4</v>
      </c>
      <c r="G96" s="164"/>
      <c r="H96" s="164"/>
      <c r="I96" s="160">
        <f>F96*H96</f>
        <v>0</v>
      </c>
      <c r="J96" s="137"/>
      <c r="K96" s="57"/>
      <c r="L96" s="68"/>
      <c r="M96" s="62"/>
      <c r="N96" s="75"/>
      <c r="O96" s="63"/>
      <c r="P96" s="44"/>
      <c r="Q96" s="57"/>
      <c r="R96" s="68"/>
      <c r="S96" s="62"/>
      <c r="T96" s="75"/>
      <c r="U96" s="63"/>
      <c r="V96" s="44"/>
      <c r="W96" s="57"/>
      <c r="X96" s="68"/>
      <c r="Y96" s="62"/>
      <c r="Z96" s="120"/>
      <c r="AA96" s="121"/>
    </row>
    <row r="97" spans="1:27" s="22" customFormat="1" ht="60">
      <c r="A97" s="162" t="s">
        <v>328</v>
      </c>
      <c r="B97" s="185" t="s">
        <v>150</v>
      </c>
      <c r="C97" s="163">
        <v>91306</v>
      </c>
      <c r="D97" s="141" t="s">
        <v>346</v>
      </c>
      <c r="E97" s="164" t="s">
        <v>153</v>
      </c>
      <c r="F97" s="164">
        <v>5</v>
      </c>
      <c r="G97" s="164"/>
      <c r="H97" s="164"/>
      <c r="I97" s="160">
        <f>F97*H97</f>
        <v>0</v>
      </c>
      <c r="J97" s="137"/>
      <c r="K97" s="57"/>
      <c r="L97" s="68"/>
      <c r="M97" s="62"/>
      <c r="N97" s="75"/>
      <c r="O97" s="63"/>
      <c r="P97" s="44"/>
      <c r="Q97" s="57"/>
      <c r="R97" s="68"/>
      <c r="S97" s="62"/>
      <c r="T97" s="75"/>
      <c r="U97" s="63"/>
      <c r="V97" s="44"/>
      <c r="W97" s="57"/>
      <c r="X97" s="68"/>
      <c r="Y97" s="62"/>
      <c r="Z97" s="120"/>
      <c r="AA97" s="121"/>
    </row>
    <row r="98" spans="1:27" s="22" customFormat="1">
      <c r="A98" s="162" t="s">
        <v>329</v>
      </c>
      <c r="B98" s="185" t="s">
        <v>142</v>
      </c>
      <c r="C98" s="218" t="s">
        <v>337</v>
      </c>
      <c r="D98" s="141" t="s">
        <v>347</v>
      </c>
      <c r="E98" s="164" t="s">
        <v>152</v>
      </c>
      <c r="F98" s="164">
        <v>39.33</v>
      </c>
      <c r="G98" s="164"/>
      <c r="H98" s="164"/>
      <c r="I98" s="160">
        <f>F98*H98</f>
        <v>0</v>
      </c>
      <c r="J98" s="137"/>
      <c r="K98" s="57"/>
      <c r="L98" s="68"/>
      <c r="M98" s="62"/>
      <c r="N98" s="75"/>
      <c r="O98" s="63"/>
      <c r="P98" s="44"/>
      <c r="Q98" s="57"/>
      <c r="R98" s="68"/>
      <c r="S98" s="62"/>
      <c r="T98" s="75"/>
      <c r="U98" s="63"/>
      <c r="V98" s="44"/>
      <c r="W98" s="57"/>
      <c r="X98" s="68"/>
      <c r="Y98" s="62"/>
      <c r="Z98" s="120"/>
      <c r="AA98" s="121"/>
    </row>
    <row r="99" spans="1:27" s="22" customFormat="1">
      <c r="A99" s="162" t="s">
        <v>330</v>
      </c>
      <c r="B99" s="185" t="s">
        <v>142</v>
      </c>
      <c r="C99" s="218" t="s">
        <v>338</v>
      </c>
      <c r="D99" s="141" t="s">
        <v>348</v>
      </c>
      <c r="E99" s="164" t="s">
        <v>152</v>
      </c>
      <c r="F99" s="164">
        <v>126.32</v>
      </c>
      <c r="G99" s="164"/>
      <c r="H99" s="164"/>
      <c r="I99" s="160">
        <f t="shared" ref="I99:I105" si="5">F99*H99</f>
        <v>0</v>
      </c>
      <c r="J99" s="137"/>
      <c r="K99" s="57"/>
      <c r="L99" s="68"/>
      <c r="M99" s="62"/>
      <c r="N99" s="75"/>
      <c r="O99" s="63"/>
      <c r="P99" s="44"/>
      <c r="Q99" s="57"/>
      <c r="R99" s="68"/>
      <c r="S99" s="62"/>
      <c r="T99" s="75"/>
      <c r="U99" s="63"/>
      <c r="V99" s="44"/>
      <c r="W99" s="57"/>
      <c r="X99" s="68"/>
      <c r="Y99" s="62"/>
      <c r="Z99" s="120"/>
      <c r="AA99" s="121"/>
    </row>
    <row r="100" spans="1:27" s="22" customFormat="1">
      <c r="A100" s="162" t="s">
        <v>331</v>
      </c>
      <c r="B100" s="185" t="s">
        <v>142</v>
      </c>
      <c r="C100" s="218" t="s">
        <v>339</v>
      </c>
      <c r="D100" s="141" t="s">
        <v>349</v>
      </c>
      <c r="E100" s="164" t="s">
        <v>152</v>
      </c>
      <c r="F100" s="164">
        <v>177.62</v>
      </c>
      <c r="G100" s="164"/>
      <c r="H100" s="164"/>
      <c r="I100" s="160">
        <f t="shared" si="5"/>
        <v>0</v>
      </c>
      <c r="J100" s="137"/>
      <c r="K100" s="57"/>
      <c r="L100" s="68"/>
      <c r="M100" s="62"/>
      <c r="N100" s="75"/>
      <c r="O100" s="63"/>
      <c r="P100" s="44"/>
      <c r="Q100" s="57"/>
      <c r="R100" s="68"/>
      <c r="S100" s="62"/>
      <c r="T100" s="75"/>
      <c r="U100" s="63"/>
      <c r="V100" s="44"/>
      <c r="W100" s="57"/>
      <c r="X100" s="68"/>
      <c r="Y100" s="62"/>
      <c r="Z100" s="120"/>
      <c r="AA100" s="121"/>
    </row>
    <row r="101" spans="1:27" s="22" customFormat="1">
      <c r="A101" s="162" t="s">
        <v>334</v>
      </c>
      <c r="B101" s="185" t="s">
        <v>142</v>
      </c>
      <c r="C101" s="218" t="s">
        <v>340</v>
      </c>
      <c r="D101" s="141" t="s">
        <v>350</v>
      </c>
      <c r="E101" s="164" t="s">
        <v>152</v>
      </c>
      <c r="F101" s="164">
        <v>4.16</v>
      </c>
      <c r="G101" s="164"/>
      <c r="H101" s="164"/>
      <c r="I101" s="160">
        <f t="shared" si="5"/>
        <v>0</v>
      </c>
      <c r="J101" s="137"/>
      <c r="K101" s="57"/>
      <c r="L101" s="68"/>
      <c r="M101" s="62"/>
      <c r="N101" s="75"/>
      <c r="O101" s="63"/>
      <c r="P101" s="44"/>
      <c r="Q101" s="57"/>
      <c r="R101" s="68"/>
      <c r="S101" s="62"/>
      <c r="T101" s="75"/>
      <c r="U101" s="63"/>
      <c r="V101" s="44"/>
      <c r="W101" s="57"/>
      <c r="X101" s="68"/>
      <c r="Y101" s="62"/>
      <c r="Z101" s="120"/>
      <c r="AA101" s="121"/>
    </row>
    <row r="102" spans="1:27" s="22" customFormat="1">
      <c r="A102" s="162" t="s">
        <v>335</v>
      </c>
      <c r="B102" s="185" t="s">
        <v>142</v>
      </c>
      <c r="C102" s="218" t="s">
        <v>341</v>
      </c>
      <c r="D102" s="141" t="s">
        <v>351</v>
      </c>
      <c r="E102" s="164" t="s">
        <v>152</v>
      </c>
      <c r="F102" s="164">
        <v>4.16</v>
      </c>
      <c r="G102" s="164"/>
      <c r="H102" s="164"/>
      <c r="I102" s="160">
        <f t="shared" si="5"/>
        <v>0</v>
      </c>
      <c r="J102" s="137"/>
      <c r="K102" s="57"/>
      <c r="L102" s="68"/>
      <c r="M102" s="62"/>
      <c r="N102" s="75"/>
      <c r="O102" s="63"/>
      <c r="P102" s="44"/>
      <c r="Q102" s="57"/>
      <c r="R102" s="68"/>
      <c r="S102" s="62"/>
      <c r="T102" s="75"/>
      <c r="U102" s="63"/>
      <c r="V102" s="44"/>
      <c r="W102" s="57"/>
      <c r="X102" s="68"/>
      <c r="Y102" s="62"/>
      <c r="Z102" s="120"/>
      <c r="AA102" s="121"/>
    </row>
    <row r="103" spans="1:27" s="22" customFormat="1">
      <c r="A103" s="162" t="s">
        <v>332</v>
      </c>
      <c r="B103" s="185" t="s">
        <v>142</v>
      </c>
      <c r="C103" s="218" t="s">
        <v>342</v>
      </c>
      <c r="D103" s="141" t="s">
        <v>352</v>
      </c>
      <c r="E103" s="164" t="s">
        <v>152</v>
      </c>
      <c r="F103" s="164">
        <v>51.3</v>
      </c>
      <c r="G103" s="164"/>
      <c r="H103" s="164"/>
      <c r="I103" s="160">
        <f t="shared" si="5"/>
        <v>0</v>
      </c>
      <c r="J103" s="137"/>
      <c r="K103" s="57"/>
      <c r="L103" s="68"/>
      <c r="M103" s="62"/>
      <c r="N103" s="75"/>
      <c r="O103" s="63"/>
      <c r="P103" s="44"/>
      <c r="Q103" s="57"/>
      <c r="R103" s="68"/>
      <c r="S103" s="62"/>
      <c r="T103" s="75"/>
      <c r="U103" s="63"/>
      <c r="V103" s="44"/>
      <c r="W103" s="57"/>
      <c r="X103" s="68"/>
      <c r="Y103" s="62"/>
      <c r="Z103" s="120"/>
      <c r="AA103" s="121"/>
    </row>
    <row r="104" spans="1:27" s="22" customFormat="1">
      <c r="A104" s="162" t="s">
        <v>333</v>
      </c>
      <c r="B104" s="185" t="s">
        <v>142</v>
      </c>
      <c r="C104" s="218" t="s">
        <v>343</v>
      </c>
      <c r="D104" s="141" t="s">
        <v>353</v>
      </c>
      <c r="E104" s="164" t="s">
        <v>152</v>
      </c>
      <c r="F104" s="164">
        <v>33.47</v>
      </c>
      <c r="G104" s="164"/>
      <c r="H104" s="164"/>
      <c r="I104" s="160">
        <f t="shared" si="5"/>
        <v>0</v>
      </c>
      <c r="J104" s="137"/>
      <c r="K104" s="57"/>
      <c r="L104" s="68"/>
      <c r="M104" s="62"/>
      <c r="N104" s="75"/>
      <c r="O104" s="63"/>
      <c r="P104" s="44"/>
      <c r="Q104" s="57"/>
      <c r="R104" s="68"/>
      <c r="S104" s="62"/>
      <c r="T104" s="75"/>
      <c r="U104" s="63"/>
      <c r="V104" s="44"/>
      <c r="W104" s="57"/>
      <c r="X104" s="68"/>
      <c r="Y104" s="62"/>
      <c r="Z104" s="120"/>
      <c r="AA104" s="121"/>
    </row>
    <row r="105" spans="1:27" s="22" customFormat="1" ht="45">
      <c r="A105" s="162" t="s">
        <v>336</v>
      </c>
      <c r="B105" s="185" t="s">
        <v>150</v>
      </c>
      <c r="C105" s="163">
        <v>97807</v>
      </c>
      <c r="D105" s="141" t="s">
        <v>354</v>
      </c>
      <c r="E105" s="164" t="s">
        <v>153</v>
      </c>
      <c r="F105" s="164">
        <v>2</v>
      </c>
      <c r="G105" s="164"/>
      <c r="H105" s="164"/>
      <c r="I105" s="160">
        <f t="shared" si="5"/>
        <v>0</v>
      </c>
      <c r="J105" s="137"/>
      <c r="K105" s="57"/>
      <c r="L105" s="68"/>
      <c r="M105" s="62"/>
      <c r="N105" s="75"/>
      <c r="O105" s="63"/>
      <c r="P105" s="44"/>
      <c r="Q105" s="57"/>
      <c r="R105" s="68"/>
      <c r="S105" s="62"/>
      <c r="T105" s="75"/>
      <c r="U105" s="63"/>
      <c r="V105" s="44"/>
      <c r="W105" s="57"/>
      <c r="X105" s="68"/>
      <c r="Y105" s="62"/>
      <c r="Z105" s="120"/>
      <c r="AA105" s="121"/>
    </row>
    <row r="106" spans="1:27" s="22" customFormat="1">
      <c r="A106" s="235" t="s">
        <v>139</v>
      </c>
      <c r="B106" s="236"/>
      <c r="C106" s="236"/>
      <c r="D106" s="236"/>
      <c r="E106" s="236"/>
      <c r="F106" s="236"/>
      <c r="G106" s="236"/>
      <c r="H106" s="237"/>
      <c r="I106" s="161">
        <f>SUM(I95:I105)</f>
        <v>0</v>
      </c>
      <c r="J106" s="137"/>
      <c r="K106" s="57"/>
      <c r="L106" s="68"/>
      <c r="M106" s="62"/>
      <c r="N106" s="75"/>
      <c r="O106" s="63"/>
      <c r="P106" s="44"/>
      <c r="Q106" s="57"/>
      <c r="R106" s="68"/>
      <c r="S106" s="62"/>
      <c r="T106" s="75"/>
      <c r="U106" s="63"/>
      <c r="V106" s="44"/>
      <c r="W106" s="57"/>
      <c r="X106" s="68"/>
      <c r="Y106" s="62"/>
      <c r="Z106" s="120"/>
      <c r="AA106" s="121"/>
    </row>
    <row r="107" spans="1:27" s="22" customFormat="1">
      <c r="A107" s="176" t="s">
        <v>691</v>
      </c>
      <c r="B107" s="177"/>
      <c r="C107" s="177"/>
      <c r="D107" s="177"/>
      <c r="E107" s="177"/>
      <c r="F107" s="177"/>
      <c r="G107" s="177"/>
      <c r="H107" s="177"/>
      <c r="I107" s="178"/>
      <c r="J107" s="137"/>
      <c r="K107" s="57"/>
      <c r="L107" s="68"/>
      <c r="M107" s="62"/>
      <c r="N107" s="75"/>
      <c r="O107" s="63"/>
      <c r="P107" s="44"/>
      <c r="Q107" s="57"/>
      <c r="R107" s="68"/>
      <c r="S107" s="62"/>
      <c r="T107" s="75"/>
      <c r="U107" s="63"/>
      <c r="V107" s="44"/>
      <c r="W107" s="57"/>
      <c r="X107" s="68"/>
      <c r="Y107" s="62"/>
      <c r="Z107" s="120"/>
      <c r="AA107" s="121"/>
    </row>
    <row r="108" spans="1:27" s="22" customFormat="1" ht="45">
      <c r="A108" s="162" t="s">
        <v>355</v>
      </c>
      <c r="B108" s="185" t="s">
        <v>150</v>
      </c>
      <c r="C108" s="163">
        <v>89711</v>
      </c>
      <c r="D108" s="141" t="s">
        <v>385</v>
      </c>
      <c r="E108" s="164" t="s">
        <v>141</v>
      </c>
      <c r="F108" s="164">
        <v>30</v>
      </c>
      <c r="G108" s="164"/>
      <c r="H108" s="164"/>
      <c r="I108" s="160">
        <f>F108*H108</f>
        <v>0</v>
      </c>
      <c r="J108" s="137"/>
      <c r="K108" s="57"/>
      <c r="L108" s="71"/>
      <c r="M108" s="62"/>
      <c r="N108" s="75"/>
      <c r="O108" s="106"/>
      <c r="P108" s="44"/>
      <c r="Q108" s="57"/>
      <c r="R108" s="71"/>
      <c r="S108" s="62"/>
      <c r="T108" s="75"/>
      <c r="U108" s="106"/>
      <c r="V108" s="44"/>
      <c r="W108" s="57"/>
      <c r="X108" s="71"/>
      <c r="Y108" s="62"/>
      <c r="Z108" s="75"/>
      <c r="AA108" s="106"/>
    </row>
    <row r="109" spans="1:27" s="22" customFormat="1" ht="45">
      <c r="A109" s="162" t="s">
        <v>356</v>
      </c>
      <c r="B109" s="185" t="s">
        <v>150</v>
      </c>
      <c r="C109" s="163">
        <v>89712</v>
      </c>
      <c r="D109" s="141" t="s">
        <v>386</v>
      </c>
      <c r="E109" s="164" t="s">
        <v>141</v>
      </c>
      <c r="F109" s="164">
        <v>31</v>
      </c>
      <c r="G109" s="164"/>
      <c r="H109" s="164"/>
      <c r="I109" s="160">
        <f t="shared" ref="I109:I137" si="6">F109*H109</f>
        <v>0</v>
      </c>
      <c r="J109" s="137"/>
      <c r="K109" s="57"/>
      <c r="L109" s="71"/>
      <c r="M109" s="62"/>
      <c r="N109" s="75"/>
      <c r="O109" s="106"/>
      <c r="P109" s="44"/>
      <c r="Q109" s="57"/>
      <c r="R109" s="71"/>
      <c r="S109" s="62"/>
      <c r="T109" s="75"/>
      <c r="U109" s="106"/>
      <c r="V109" s="44"/>
      <c r="W109" s="57"/>
      <c r="X109" s="71"/>
      <c r="Y109" s="62"/>
      <c r="Z109" s="75"/>
      <c r="AA109" s="106"/>
    </row>
    <row r="110" spans="1:27" s="22" customFormat="1" ht="45">
      <c r="A110" s="162" t="s">
        <v>357</v>
      </c>
      <c r="B110" s="185" t="s">
        <v>150</v>
      </c>
      <c r="C110" s="163">
        <v>89713</v>
      </c>
      <c r="D110" s="141" t="s">
        <v>387</v>
      </c>
      <c r="E110" s="164" t="s">
        <v>141</v>
      </c>
      <c r="F110" s="164">
        <v>42</v>
      </c>
      <c r="G110" s="164"/>
      <c r="H110" s="164"/>
      <c r="I110" s="160">
        <f t="shared" si="6"/>
        <v>0</v>
      </c>
      <c r="J110" s="137"/>
      <c r="K110" s="57"/>
      <c r="L110" s="71"/>
      <c r="M110" s="62"/>
      <c r="N110" s="75"/>
      <c r="O110" s="106"/>
      <c r="P110" s="44"/>
      <c r="Q110" s="57"/>
      <c r="R110" s="71"/>
      <c r="S110" s="62"/>
      <c r="T110" s="75"/>
      <c r="U110" s="106"/>
      <c r="V110" s="44"/>
      <c r="W110" s="57"/>
      <c r="X110" s="71"/>
      <c r="Y110" s="62"/>
      <c r="Z110" s="75"/>
      <c r="AA110" s="106"/>
    </row>
    <row r="111" spans="1:27" s="22" customFormat="1" ht="45">
      <c r="A111" s="162" t="s">
        <v>358</v>
      </c>
      <c r="B111" s="185" t="s">
        <v>150</v>
      </c>
      <c r="C111" s="163">
        <v>89714</v>
      </c>
      <c r="D111" s="141" t="s">
        <v>388</v>
      </c>
      <c r="E111" s="164" t="s">
        <v>141</v>
      </c>
      <c r="F111" s="164">
        <v>46</v>
      </c>
      <c r="G111" s="164"/>
      <c r="H111" s="164"/>
      <c r="I111" s="160">
        <f t="shared" si="6"/>
        <v>0</v>
      </c>
      <c r="J111" s="137"/>
      <c r="K111" s="57"/>
      <c r="L111" s="71"/>
      <c r="M111" s="62"/>
      <c r="N111" s="75"/>
      <c r="O111" s="106"/>
      <c r="P111" s="44"/>
      <c r="Q111" s="57"/>
      <c r="R111" s="71"/>
      <c r="S111" s="62"/>
      <c r="T111" s="75"/>
      <c r="U111" s="106"/>
      <c r="V111" s="44"/>
      <c r="W111" s="57"/>
      <c r="X111" s="71"/>
      <c r="Y111" s="62"/>
      <c r="Z111" s="75"/>
      <c r="AA111" s="106"/>
    </row>
    <row r="112" spans="1:27" s="22" customFormat="1" ht="60">
      <c r="A112" s="162" t="s">
        <v>359</v>
      </c>
      <c r="B112" s="185" t="s">
        <v>150</v>
      </c>
      <c r="C112" s="163">
        <v>89724</v>
      </c>
      <c r="D112" s="141" t="s">
        <v>389</v>
      </c>
      <c r="E112" s="164" t="s">
        <v>153</v>
      </c>
      <c r="F112" s="164">
        <v>44</v>
      </c>
      <c r="G112" s="164"/>
      <c r="H112" s="164"/>
      <c r="I112" s="160">
        <f t="shared" si="6"/>
        <v>0</v>
      </c>
      <c r="J112" s="137"/>
      <c r="K112" s="57"/>
      <c r="L112" s="71"/>
      <c r="M112" s="62"/>
      <c r="N112" s="75"/>
      <c r="O112" s="106"/>
      <c r="P112" s="44"/>
      <c r="Q112" s="57"/>
      <c r="R112" s="71"/>
      <c r="S112" s="62"/>
      <c r="T112" s="75"/>
      <c r="U112" s="106"/>
      <c r="V112" s="44"/>
      <c r="W112" s="57"/>
      <c r="X112" s="71"/>
      <c r="Y112" s="62"/>
      <c r="Z112" s="75"/>
      <c r="AA112" s="106"/>
    </row>
    <row r="113" spans="1:27" s="22" customFormat="1" ht="60">
      <c r="A113" s="162" t="s">
        <v>360</v>
      </c>
      <c r="B113" s="185" t="s">
        <v>150</v>
      </c>
      <c r="C113" s="163">
        <v>89731</v>
      </c>
      <c r="D113" s="141" t="s">
        <v>390</v>
      </c>
      <c r="E113" s="164" t="s">
        <v>153</v>
      </c>
      <c r="F113" s="164">
        <v>4</v>
      </c>
      <c r="G113" s="164"/>
      <c r="H113" s="164"/>
      <c r="I113" s="160">
        <f t="shared" si="6"/>
        <v>0</v>
      </c>
      <c r="J113" s="137"/>
      <c r="K113" s="57"/>
      <c r="L113" s="71"/>
      <c r="M113" s="62"/>
      <c r="N113" s="75"/>
      <c r="O113" s="106"/>
      <c r="P113" s="44"/>
      <c r="Q113" s="57"/>
      <c r="R113" s="71"/>
      <c r="S113" s="62"/>
      <c r="T113" s="75"/>
      <c r="U113" s="106"/>
      <c r="V113" s="44"/>
      <c r="W113" s="57"/>
      <c r="X113" s="71"/>
      <c r="Y113" s="62"/>
      <c r="Z113" s="75"/>
      <c r="AA113" s="106"/>
    </row>
    <row r="114" spans="1:27" s="22" customFormat="1" ht="60">
      <c r="A114" s="162" t="s">
        <v>361</v>
      </c>
      <c r="B114" s="185" t="s">
        <v>150</v>
      </c>
      <c r="C114" s="163">
        <v>89737</v>
      </c>
      <c r="D114" s="141" t="s">
        <v>391</v>
      </c>
      <c r="E114" s="164" t="s">
        <v>153</v>
      </c>
      <c r="F114" s="164">
        <v>16</v>
      </c>
      <c r="G114" s="164"/>
      <c r="H114" s="164"/>
      <c r="I114" s="160">
        <f t="shared" si="6"/>
        <v>0</v>
      </c>
      <c r="J114" s="137"/>
      <c r="K114" s="57"/>
      <c r="L114" s="71"/>
      <c r="M114" s="62"/>
      <c r="N114" s="75"/>
      <c r="O114" s="106"/>
      <c r="P114" s="44"/>
      <c r="Q114" s="57"/>
      <c r="R114" s="71"/>
      <c r="S114" s="62"/>
      <c r="T114" s="75"/>
      <c r="U114" s="106"/>
      <c r="V114" s="44"/>
      <c r="W114" s="57"/>
      <c r="X114" s="71"/>
      <c r="Y114" s="62"/>
      <c r="Z114" s="75"/>
      <c r="AA114" s="106"/>
    </row>
    <row r="115" spans="1:27" s="22" customFormat="1" ht="60">
      <c r="A115" s="162" t="s">
        <v>362</v>
      </c>
      <c r="B115" s="185" t="s">
        <v>150</v>
      </c>
      <c r="C115" s="163">
        <v>89744</v>
      </c>
      <c r="D115" s="141" t="s">
        <v>392</v>
      </c>
      <c r="E115" s="164" t="s">
        <v>153</v>
      </c>
      <c r="F115" s="164">
        <v>16</v>
      </c>
      <c r="G115" s="164"/>
      <c r="H115" s="164"/>
      <c r="I115" s="160">
        <f t="shared" si="6"/>
        <v>0</v>
      </c>
      <c r="J115" s="137"/>
      <c r="K115" s="57"/>
      <c r="L115" s="71"/>
      <c r="M115" s="62"/>
      <c r="N115" s="75"/>
      <c r="O115" s="106"/>
      <c r="P115" s="44"/>
      <c r="Q115" s="57"/>
      <c r="R115" s="71"/>
      <c r="S115" s="62"/>
      <c r="T115" s="75"/>
      <c r="U115" s="106"/>
      <c r="V115" s="44"/>
      <c r="W115" s="57"/>
      <c r="X115" s="71"/>
      <c r="Y115" s="62"/>
      <c r="Z115" s="75"/>
      <c r="AA115" s="106"/>
    </row>
    <row r="116" spans="1:27" s="22" customFormat="1" ht="60">
      <c r="A116" s="162" t="s">
        <v>363</v>
      </c>
      <c r="B116" s="185" t="s">
        <v>150</v>
      </c>
      <c r="C116" s="163">
        <v>89726</v>
      </c>
      <c r="D116" s="141" t="s">
        <v>393</v>
      </c>
      <c r="E116" s="164" t="s">
        <v>153</v>
      </c>
      <c r="F116" s="164">
        <v>14</v>
      </c>
      <c r="G116" s="164"/>
      <c r="H116" s="164"/>
      <c r="I116" s="160">
        <f t="shared" si="6"/>
        <v>0</v>
      </c>
      <c r="J116" s="137"/>
      <c r="K116" s="57"/>
      <c r="L116" s="71"/>
      <c r="M116" s="62"/>
      <c r="N116" s="75"/>
      <c r="O116" s="106"/>
      <c r="P116" s="44"/>
      <c r="Q116" s="57"/>
      <c r="R116" s="71"/>
      <c r="S116" s="62"/>
      <c r="T116" s="75"/>
      <c r="U116" s="106"/>
      <c r="V116" s="44"/>
      <c r="W116" s="57"/>
      <c r="X116" s="71"/>
      <c r="Y116" s="62"/>
      <c r="Z116" s="75"/>
      <c r="AA116" s="106"/>
    </row>
    <row r="117" spans="1:27" s="22" customFormat="1" ht="60">
      <c r="A117" s="162" t="s">
        <v>364</v>
      </c>
      <c r="B117" s="185" t="s">
        <v>150</v>
      </c>
      <c r="C117" s="163">
        <v>89732</v>
      </c>
      <c r="D117" s="141" t="s">
        <v>394</v>
      </c>
      <c r="E117" s="164" t="s">
        <v>153</v>
      </c>
      <c r="F117" s="164">
        <v>10</v>
      </c>
      <c r="G117" s="164"/>
      <c r="H117" s="164"/>
      <c r="I117" s="160">
        <f t="shared" si="6"/>
        <v>0</v>
      </c>
      <c r="J117" s="137"/>
      <c r="K117" s="57"/>
      <c r="L117" s="71"/>
      <c r="M117" s="62"/>
      <c r="N117" s="75"/>
      <c r="O117" s="106"/>
      <c r="P117" s="44"/>
      <c r="Q117" s="57"/>
      <c r="R117" s="71"/>
      <c r="S117" s="62"/>
      <c r="T117" s="75"/>
      <c r="U117" s="106"/>
      <c r="V117" s="44"/>
      <c r="W117" s="57"/>
      <c r="X117" s="71"/>
      <c r="Y117" s="62"/>
      <c r="Z117" s="75"/>
      <c r="AA117" s="106"/>
    </row>
    <row r="118" spans="1:27" s="22" customFormat="1" ht="60">
      <c r="A118" s="162" t="s">
        <v>365</v>
      </c>
      <c r="B118" s="185" t="s">
        <v>150</v>
      </c>
      <c r="C118" s="163">
        <v>89739</v>
      </c>
      <c r="D118" s="141" t="s">
        <v>395</v>
      </c>
      <c r="E118" s="164" t="s">
        <v>153</v>
      </c>
      <c r="F118" s="164">
        <v>10</v>
      </c>
      <c r="G118" s="164"/>
      <c r="H118" s="164"/>
      <c r="I118" s="160">
        <f t="shared" si="6"/>
        <v>0</v>
      </c>
      <c r="J118" s="137"/>
      <c r="K118" s="57"/>
      <c r="L118" s="71"/>
      <c r="M118" s="62"/>
      <c r="N118" s="75"/>
      <c r="O118" s="106"/>
      <c r="P118" s="44"/>
      <c r="Q118" s="57"/>
      <c r="R118" s="71"/>
      <c r="S118" s="62"/>
      <c r="T118" s="75"/>
      <c r="U118" s="106"/>
      <c r="V118" s="44"/>
      <c r="W118" s="57"/>
      <c r="X118" s="71"/>
      <c r="Y118" s="62"/>
      <c r="Z118" s="75"/>
      <c r="AA118" s="106"/>
    </row>
    <row r="119" spans="1:27" s="22" customFormat="1" ht="60">
      <c r="A119" s="162" t="s">
        <v>366</v>
      </c>
      <c r="B119" s="185" t="s">
        <v>150</v>
      </c>
      <c r="C119" s="163">
        <v>89746</v>
      </c>
      <c r="D119" s="141" t="s">
        <v>396</v>
      </c>
      <c r="E119" s="164" t="s">
        <v>153</v>
      </c>
      <c r="F119" s="164">
        <v>22</v>
      </c>
      <c r="G119" s="164"/>
      <c r="H119" s="164"/>
      <c r="I119" s="160">
        <f t="shared" si="6"/>
        <v>0</v>
      </c>
      <c r="J119" s="137"/>
      <c r="K119" s="57"/>
      <c r="L119" s="71"/>
      <c r="M119" s="62"/>
      <c r="N119" s="75"/>
      <c r="O119" s="106"/>
      <c r="P119" s="44"/>
      <c r="Q119" s="57"/>
      <c r="R119" s="71"/>
      <c r="S119" s="62"/>
      <c r="T119" s="75"/>
      <c r="U119" s="106"/>
      <c r="V119" s="44"/>
      <c r="W119" s="57"/>
      <c r="X119" s="71"/>
      <c r="Y119" s="62"/>
      <c r="Z119" s="75"/>
      <c r="AA119" s="106"/>
    </row>
    <row r="120" spans="1:27" s="22" customFormat="1" ht="60">
      <c r="A120" s="162" t="s">
        <v>367</v>
      </c>
      <c r="B120" s="185" t="s">
        <v>150</v>
      </c>
      <c r="C120" s="163">
        <v>89752</v>
      </c>
      <c r="D120" s="141" t="s">
        <v>397</v>
      </c>
      <c r="E120" s="164" t="s">
        <v>153</v>
      </c>
      <c r="F120" s="164">
        <v>10</v>
      </c>
      <c r="G120" s="164"/>
      <c r="H120" s="164"/>
      <c r="I120" s="160">
        <f t="shared" si="6"/>
        <v>0</v>
      </c>
      <c r="J120" s="137"/>
      <c r="K120" s="57"/>
      <c r="L120" s="71"/>
      <c r="M120" s="62"/>
      <c r="N120" s="75"/>
      <c r="O120" s="106"/>
      <c r="P120" s="44"/>
      <c r="Q120" s="57"/>
      <c r="R120" s="71"/>
      <c r="S120" s="62"/>
      <c r="T120" s="75"/>
      <c r="U120" s="106"/>
      <c r="V120" s="44"/>
      <c r="W120" s="57"/>
      <c r="X120" s="71"/>
      <c r="Y120" s="62"/>
      <c r="Z120" s="75"/>
      <c r="AA120" s="106"/>
    </row>
    <row r="121" spans="1:27" s="22" customFormat="1" ht="60">
      <c r="A121" s="162" t="s">
        <v>368</v>
      </c>
      <c r="B121" s="185" t="s">
        <v>150</v>
      </c>
      <c r="C121" s="163">
        <v>89753</v>
      </c>
      <c r="D121" s="141" t="s">
        <v>398</v>
      </c>
      <c r="E121" s="164" t="s">
        <v>153</v>
      </c>
      <c r="F121" s="164">
        <v>20</v>
      </c>
      <c r="G121" s="164"/>
      <c r="H121" s="164"/>
      <c r="I121" s="160">
        <f t="shared" si="6"/>
        <v>0</v>
      </c>
      <c r="J121" s="137"/>
      <c r="K121" s="57"/>
      <c r="L121" s="71"/>
      <c r="M121" s="62"/>
      <c r="N121" s="75"/>
      <c r="O121" s="106"/>
      <c r="P121" s="44"/>
      <c r="Q121" s="57"/>
      <c r="R121" s="71"/>
      <c r="S121" s="62"/>
      <c r="T121" s="75"/>
      <c r="U121" s="106"/>
      <c r="V121" s="44"/>
      <c r="W121" s="57"/>
      <c r="X121" s="71"/>
      <c r="Y121" s="62"/>
      <c r="Z121" s="75"/>
      <c r="AA121" s="106"/>
    </row>
    <row r="122" spans="1:27" s="22" customFormat="1" ht="60">
      <c r="A122" s="162" t="s">
        <v>369</v>
      </c>
      <c r="B122" s="185" t="s">
        <v>150</v>
      </c>
      <c r="C122" s="163">
        <v>89774</v>
      </c>
      <c r="D122" s="141" t="s">
        <v>399</v>
      </c>
      <c r="E122" s="164" t="s">
        <v>153</v>
      </c>
      <c r="F122" s="164">
        <v>28</v>
      </c>
      <c r="G122" s="164"/>
      <c r="H122" s="164"/>
      <c r="I122" s="160">
        <f t="shared" si="6"/>
        <v>0</v>
      </c>
      <c r="J122" s="137"/>
      <c r="K122" s="57"/>
      <c r="L122" s="71"/>
      <c r="M122" s="62"/>
      <c r="N122" s="75"/>
      <c r="O122" s="106"/>
      <c r="P122" s="44"/>
      <c r="Q122" s="57"/>
      <c r="R122" s="71"/>
      <c r="S122" s="62"/>
      <c r="T122" s="75"/>
      <c r="U122" s="106"/>
      <c r="V122" s="44"/>
      <c r="W122" s="57"/>
      <c r="X122" s="71"/>
      <c r="Y122" s="62"/>
      <c r="Z122" s="75"/>
      <c r="AA122" s="106"/>
    </row>
    <row r="123" spans="1:27" s="22" customFormat="1" ht="60">
      <c r="A123" s="162" t="s">
        <v>370</v>
      </c>
      <c r="B123" s="185" t="s">
        <v>150</v>
      </c>
      <c r="C123" s="163">
        <v>89778</v>
      </c>
      <c r="D123" s="141" t="s">
        <v>400</v>
      </c>
      <c r="E123" s="164" t="s">
        <v>153</v>
      </c>
      <c r="F123" s="164">
        <v>55</v>
      </c>
      <c r="G123" s="164"/>
      <c r="H123" s="164"/>
      <c r="I123" s="160">
        <f t="shared" si="6"/>
        <v>0</v>
      </c>
      <c r="J123" s="137"/>
      <c r="K123" s="57"/>
      <c r="L123" s="71"/>
      <c r="M123" s="62"/>
      <c r="N123" s="75"/>
      <c r="O123" s="106"/>
      <c r="P123" s="44"/>
      <c r="Q123" s="57"/>
      <c r="R123" s="71"/>
      <c r="S123" s="62"/>
      <c r="T123" s="75"/>
      <c r="U123" s="106"/>
      <c r="V123" s="44"/>
      <c r="W123" s="57"/>
      <c r="X123" s="71"/>
      <c r="Y123" s="62"/>
      <c r="Z123" s="75"/>
      <c r="AA123" s="106"/>
    </row>
    <row r="124" spans="1:27" s="22" customFormat="1" ht="60">
      <c r="A124" s="162" t="s">
        <v>371</v>
      </c>
      <c r="B124" s="185" t="s">
        <v>150</v>
      </c>
      <c r="C124" s="163">
        <v>89784</v>
      </c>
      <c r="D124" s="141" t="s">
        <v>401</v>
      </c>
      <c r="E124" s="164" t="s">
        <v>153</v>
      </c>
      <c r="F124" s="164">
        <v>12</v>
      </c>
      <c r="G124" s="164"/>
      <c r="H124" s="164"/>
      <c r="I124" s="160">
        <f t="shared" si="6"/>
        <v>0</v>
      </c>
      <c r="J124" s="137"/>
      <c r="K124" s="57"/>
      <c r="L124" s="71"/>
      <c r="M124" s="62"/>
      <c r="N124" s="75"/>
      <c r="O124" s="106"/>
      <c r="P124" s="44"/>
      <c r="Q124" s="57"/>
      <c r="R124" s="71"/>
      <c r="S124" s="62"/>
      <c r="T124" s="75"/>
      <c r="U124" s="106"/>
      <c r="V124" s="44"/>
      <c r="W124" s="57"/>
      <c r="X124" s="71"/>
      <c r="Y124" s="62"/>
      <c r="Z124" s="75"/>
      <c r="AA124" s="106"/>
    </row>
    <row r="125" spans="1:27" s="22" customFormat="1" ht="60">
      <c r="A125" s="162" t="s">
        <v>372</v>
      </c>
      <c r="B125" s="185" t="s">
        <v>150</v>
      </c>
      <c r="C125" s="163">
        <v>89786</v>
      </c>
      <c r="D125" s="141" t="s">
        <v>402</v>
      </c>
      <c r="E125" s="164" t="s">
        <v>153</v>
      </c>
      <c r="F125" s="164">
        <v>4</v>
      </c>
      <c r="G125" s="164"/>
      <c r="H125" s="164"/>
      <c r="I125" s="160">
        <f t="shared" si="6"/>
        <v>0</v>
      </c>
      <c r="J125" s="137"/>
      <c r="K125" s="57"/>
      <c r="L125" s="71"/>
      <c r="M125" s="62"/>
      <c r="N125" s="75"/>
      <c r="O125" s="106"/>
      <c r="P125" s="44"/>
      <c r="Q125" s="57"/>
      <c r="R125" s="71"/>
      <c r="S125" s="62"/>
      <c r="T125" s="75"/>
      <c r="U125" s="106"/>
      <c r="V125" s="44"/>
      <c r="W125" s="57"/>
      <c r="X125" s="71"/>
      <c r="Y125" s="62"/>
      <c r="Z125" s="75"/>
      <c r="AA125" s="106"/>
    </row>
    <row r="126" spans="1:27" s="22" customFormat="1" ht="60">
      <c r="A126" s="162" t="s">
        <v>373</v>
      </c>
      <c r="B126" s="185" t="s">
        <v>150</v>
      </c>
      <c r="C126" s="163">
        <v>89796</v>
      </c>
      <c r="D126" s="141" t="s">
        <v>403</v>
      </c>
      <c r="E126" s="164" t="s">
        <v>153</v>
      </c>
      <c r="F126" s="164">
        <v>2</v>
      </c>
      <c r="G126" s="164"/>
      <c r="H126" s="164"/>
      <c r="I126" s="160">
        <f t="shared" si="6"/>
        <v>0</v>
      </c>
      <c r="J126" s="137"/>
      <c r="K126" s="57"/>
      <c r="L126" s="71"/>
      <c r="M126" s="62"/>
      <c r="N126" s="75"/>
      <c r="O126" s="106"/>
      <c r="P126" s="44"/>
      <c r="Q126" s="57"/>
      <c r="R126" s="71"/>
      <c r="S126" s="62"/>
      <c r="T126" s="75"/>
      <c r="U126" s="106"/>
      <c r="V126" s="44"/>
      <c r="W126" s="57"/>
      <c r="X126" s="71"/>
      <c r="Y126" s="62"/>
      <c r="Z126" s="75"/>
      <c r="AA126" s="106"/>
    </row>
    <row r="127" spans="1:27" s="22" customFormat="1" ht="60">
      <c r="A127" s="162" t="s">
        <v>374</v>
      </c>
      <c r="B127" s="185" t="s">
        <v>150</v>
      </c>
      <c r="C127" s="163">
        <v>89797</v>
      </c>
      <c r="D127" s="141" t="s">
        <v>404</v>
      </c>
      <c r="E127" s="164" t="s">
        <v>153</v>
      </c>
      <c r="F127" s="164">
        <v>23</v>
      </c>
      <c r="G127" s="164"/>
      <c r="H127" s="164"/>
      <c r="I127" s="160">
        <f t="shared" si="6"/>
        <v>0</v>
      </c>
      <c r="J127" s="137"/>
      <c r="K127" s="57"/>
      <c r="L127" s="71"/>
      <c r="M127" s="62"/>
      <c r="N127" s="75"/>
      <c r="O127" s="106"/>
      <c r="P127" s="44"/>
      <c r="Q127" s="57"/>
      <c r="R127" s="71"/>
      <c r="S127" s="62"/>
      <c r="T127" s="75"/>
      <c r="U127" s="106"/>
      <c r="V127" s="44"/>
      <c r="W127" s="57"/>
      <c r="X127" s="71"/>
      <c r="Y127" s="62"/>
      <c r="Z127" s="75"/>
      <c r="AA127" s="106"/>
    </row>
    <row r="128" spans="1:27" s="22" customFormat="1" ht="60">
      <c r="A128" s="162" t="s">
        <v>375</v>
      </c>
      <c r="B128" s="185" t="s">
        <v>150</v>
      </c>
      <c r="C128" s="163">
        <v>89785</v>
      </c>
      <c r="D128" s="141" t="s">
        <v>405</v>
      </c>
      <c r="E128" s="164" t="s">
        <v>153</v>
      </c>
      <c r="F128" s="164">
        <v>6</v>
      </c>
      <c r="G128" s="164"/>
      <c r="H128" s="164"/>
      <c r="I128" s="160">
        <f t="shared" si="6"/>
        <v>0</v>
      </c>
      <c r="J128" s="137"/>
      <c r="K128" s="57"/>
      <c r="L128" s="71"/>
      <c r="M128" s="62"/>
      <c r="N128" s="75"/>
      <c r="O128" s="106"/>
      <c r="P128" s="44"/>
      <c r="Q128" s="57"/>
      <c r="R128" s="71"/>
      <c r="S128" s="62"/>
      <c r="T128" s="75"/>
      <c r="U128" s="106"/>
      <c r="V128" s="44"/>
      <c r="W128" s="57"/>
      <c r="X128" s="71"/>
      <c r="Y128" s="62"/>
      <c r="Z128" s="75"/>
      <c r="AA128" s="106"/>
    </row>
    <row r="129" spans="1:27" s="22" customFormat="1" ht="60">
      <c r="A129" s="162" t="s">
        <v>376</v>
      </c>
      <c r="B129" s="185" t="s">
        <v>150</v>
      </c>
      <c r="C129" s="163">
        <v>89795</v>
      </c>
      <c r="D129" s="141" t="s">
        <v>406</v>
      </c>
      <c r="E129" s="164" t="s">
        <v>153</v>
      </c>
      <c r="F129" s="164">
        <v>2</v>
      </c>
      <c r="G129" s="164"/>
      <c r="H129" s="164"/>
      <c r="I129" s="160">
        <f t="shared" si="6"/>
        <v>0</v>
      </c>
      <c r="J129" s="137"/>
      <c r="K129" s="57"/>
      <c r="L129" s="71"/>
      <c r="M129" s="62"/>
      <c r="N129" s="75"/>
      <c r="O129" s="106"/>
      <c r="P129" s="44"/>
      <c r="Q129" s="57"/>
      <c r="R129" s="71"/>
      <c r="S129" s="62"/>
      <c r="T129" s="75"/>
      <c r="U129" s="106"/>
      <c r="V129" s="44"/>
      <c r="W129" s="57"/>
      <c r="X129" s="71"/>
      <c r="Y129" s="62"/>
      <c r="Z129" s="75"/>
      <c r="AA129" s="106"/>
    </row>
    <row r="130" spans="1:27" s="22" customFormat="1" ht="60">
      <c r="A130" s="162" t="s">
        <v>377</v>
      </c>
      <c r="B130" s="185" t="s">
        <v>150</v>
      </c>
      <c r="C130" s="163">
        <v>89708</v>
      </c>
      <c r="D130" s="141" t="s">
        <v>407</v>
      </c>
      <c r="E130" s="164" t="s">
        <v>153</v>
      </c>
      <c r="F130" s="164">
        <v>6</v>
      </c>
      <c r="G130" s="164"/>
      <c r="H130" s="164"/>
      <c r="I130" s="160">
        <f t="shared" si="6"/>
        <v>0</v>
      </c>
      <c r="J130" s="137"/>
      <c r="K130" s="57"/>
      <c r="L130" s="71"/>
      <c r="M130" s="62"/>
      <c r="N130" s="75"/>
      <c r="O130" s="106"/>
      <c r="P130" s="44"/>
      <c r="Q130" s="57"/>
      <c r="R130" s="71"/>
      <c r="S130" s="62"/>
      <c r="T130" s="75"/>
      <c r="U130" s="106"/>
      <c r="V130" s="44"/>
      <c r="W130" s="57"/>
      <c r="X130" s="71"/>
      <c r="Y130" s="62"/>
      <c r="Z130" s="75"/>
      <c r="AA130" s="106"/>
    </row>
    <row r="131" spans="1:27" s="22" customFormat="1" ht="60">
      <c r="A131" s="162" t="s">
        <v>378</v>
      </c>
      <c r="B131" s="185" t="s">
        <v>150</v>
      </c>
      <c r="C131" s="163">
        <v>89707</v>
      </c>
      <c r="D131" s="141" t="s">
        <v>408</v>
      </c>
      <c r="E131" s="164" t="s">
        <v>153</v>
      </c>
      <c r="F131" s="164">
        <v>4</v>
      </c>
      <c r="G131" s="164"/>
      <c r="H131" s="164"/>
      <c r="I131" s="160">
        <f t="shared" si="6"/>
        <v>0</v>
      </c>
      <c r="J131" s="137"/>
      <c r="K131" s="57"/>
      <c r="L131" s="71"/>
      <c r="M131" s="62"/>
      <c r="N131" s="75"/>
      <c r="O131" s="106"/>
      <c r="P131" s="44"/>
      <c r="Q131" s="57"/>
      <c r="R131" s="71"/>
      <c r="S131" s="62"/>
      <c r="T131" s="75"/>
      <c r="U131" s="106"/>
      <c r="V131" s="44"/>
      <c r="W131" s="57"/>
      <c r="X131" s="71"/>
      <c r="Y131" s="62"/>
      <c r="Z131" s="75"/>
      <c r="AA131" s="106"/>
    </row>
    <row r="132" spans="1:27" s="22" customFormat="1" ht="45">
      <c r="A132" s="162" t="s">
        <v>379</v>
      </c>
      <c r="B132" s="185" t="s">
        <v>150</v>
      </c>
      <c r="C132" s="163">
        <v>74166</v>
      </c>
      <c r="D132" s="141" t="s">
        <v>409</v>
      </c>
      <c r="E132" s="164" t="s">
        <v>153</v>
      </c>
      <c r="F132" s="164">
        <v>3</v>
      </c>
      <c r="G132" s="164"/>
      <c r="H132" s="164"/>
      <c r="I132" s="160">
        <f t="shared" si="6"/>
        <v>0</v>
      </c>
      <c r="J132" s="137"/>
      <c r="K132" s="57"/>
      <c r="L132" s="71"/>
      <c r="M132" s="62"/>
      <c r="N132" s="75"/>
      <c r="O132" s="106"/>
      <c r="P132" s="44"/>
      <c r="Q132" s="57"/>
      <c r="R132" s="71"/>
      <c r="S132" s="62"/>
      <c r="T132" s="75"/>
      <c r="U132" s="106"/>
      <c r="V132" s="44"/>
      <c r="W132" s="57"/>
      <c r="X132" s="71"/>
      <c r="Y132" s="62"/>
      <c r="Z132" s="75"/>
      <c r="AA132" s="106"/>
    </row>
    <row r="133" spans="1:27" s="22" customFormat="1" ht="75">
      <c r="A133" s="162" t="s">
        <v>380</v>
      </c>
      <c r="B133" s="185" t="s">
        <v>150</v>
      </c>
      <c r="C133" s="163">
        <v>90695</v>
      </c>
      <c r="D133" s="141" t="s">
        <v>410</v>
      </c>
      <c r="E133" s="164" t="s">
        <v>141</v>
      </c>
      <c r="F133" s="164">
        <v>47</v>
      </c>
      <c r="G133" s="164"/>
      <c r="H133" s="164"/>
      <c r="I133" s="160">
        <f t="shared" si="6"/>
        <v>0</v>
      </c>
      <c r="J133" s="137"/>
      <c r="K133" s="57"/>
      <c r="L133" s="71"/>
      <c r="M133" s="62"/>
      <c r="N133" s="75"/>
      <c r="O133" s="106"/>
      <c r="P133" s="44"/>
      <c r="Q133" s="57"/>
      <c r="R133" s="71"/>
      <c r="S133" s="62"/>
      <c r="T133" s="75"/>
      <c r="U133" s="106"/>
      <c r="V133" s="44"/>
      <c r="W133" s="57"/>
      <c r="X133" s="71"/>
      <c r="Y133" s="62"/>
      <c r="Z133" s="75"/>
      <c r="AA133" s="106"/>
    </row>
    <row r="134" spans="1:27" s="22" customFormat="1" ht="60">
      <c r="A134" s="162" t="s">
        <v>381</v>
      </c>
      <c r="B134" s="185" t="s">
        <v>150</v>
      </c>
      <c r="C134" s="163">
        <v>89863</v>
      </c>
      <c r="D134" s="141" t="s">
        <v>411</v>
      </c>
      <c r="E134" s="164" t="s">
        <v>153</v>
      </c>
      <c r="F134" s="164">
        <v>3</v>
      </c>
      <c r="G134" s="164"/>
      <c r="H134" s="164"/>
      <c r="I134" s="160">
        <f t="shared" si="6"/>
        <v>0</v>
      </c>
      <c r="J134" s="137"/>
      <c r="K134" s="57"/>
      <c r="L134" s="71"/>
      <c r="M134" s="62"/>
      <c r="N134" s="75"/>
      <c r="O134" s="106"/>
      <c r="P134" s="44"/>
      <c r="Q134" s="57"/>
      <c r="R134" s="71"/>
      <c r="S134" s="62"/>
      <c r="T134" s="75"/>
      <c r="U134" s="106"/>
      <c r="V134" s="44"/>
      <c r="W134" s="57"/>
      <c r="X134" s="71"/>
      <c r="Y134" s="62"/>
      <c r="Z134" s="75"/>
      <c r="AA134" s="106"/>
    </row>
    <row r="135" spans="1:27" s="22" customFormat="1" ht="60">
      <c r="A135" s="162" t="s">
        <v>382</v>
      </c>
      <c r="B135" s="185" t="s">
        <v>150</v>
      </c>
      <c r="C135" s="163">
        <v>89855</v>
      </c>
      <c r="D135" s="141" t="s">
        <v>412</v>
      </c>
      <c r="E135" s="164" t="s">
        <v>153</v>
      </c>
      <c r="F135" s="164">
        <v>5</v>
      </c>
      <c r="G135" s="164"/>
      <c r="H135" s="164"/>
      <c r="I135" s="160">
        <f t="shared" si="6"/>
        <v>0</v>
      </c>
      <c r="J135" s="137"/>
      <c r="K135" s="57"/>
      <c r="L135" s="71"/>
      <c r="M135" s="62"/>
      <c r="N135" s="75"/>
      <c r="O135" s="106"/>
      <c r="P135" s="44"/>
      <c r="Q135" s="57"/>
      <c r="R135" s="71"/>
      <c r="S135" s="62"/>
      <c r="T135" s="75"/>
      <c r="U135" s="106"/>
      <c r="V135" s="44"/>
      <c r="W135" s="57"/>
      <c r="X135" s="71"/>
      <c r="Y135" s="62"/>
      <c r="Z135" s="75"/>
      <c r="AA135" s="106"/>
    </row>
    <row r="136" spans="1:27" s="22" customFormat="1" ht="30">
      <c r="A136" s="162" t="s">
        <v>383</v>
      </c>
      <c r="B136" s="185" t="s">
        <v>150</v>
      </c>
      <c r="C136" s="163">
        <v>93358</v>
      </c>
      <c r="D136" s="141" t="s">
        <v>413</v>
      </c>
      <c r="E136" s="164" t="s">
        <v>151</v>
      </c>
      <c r="F136" s="164">
        <v>36</v>
      </c>
      <c r="G136" s="164"/>
      <c r="H136" s="164"/>
      <c r="I136" s="160">
        <f t="shared" si="6"/>
        <v>0</v>
      </c>
      <c r="J136" s="137"/>
      <c r="K136" s="57"/>
      <c r="L136" s="71"/>
      <c r="M136" s="62"/>
      <c r="N136" s="75"/>
      <c r="O136" s="106"/>
      <c r="P136" s="44"/>
      <c r="Q136" s="57"/>
      <c r="R136" s="71"/>
      <c r="S136" s="62"/>
      <c r="T136" s="75"/>
      <c r="U136" s="106"/>
      <c r="V136" s="44"/>
      <c r="W136" s="57"/>
      <c r="X136" s="71"/>
      <c r="Y136" s="62"/>
      <c r="Z136" s="75"/>
      <c r="AA136" s="106"/>
    </row>
    <row r="137" spans="1:27" s="22" customFormat="1">
      <c r="A137" s="162" t="s">
        <v>384</v>
      </c>
      <c r="B137" s="185" t="s">
        <v>150</v>
      </c>
      <c r="C137" s="163">
        <v>96995</v>
      </c>
      <c r="D137" s="141" t="s">
        <v>414</v>
      </c>
      <c r="E137" s="164" t="s">
        <v>151</v>
      </c>
      <c r="F137" s="164">
        <v>36</v>
      </c>
      <c r="G137" s="164"/>
      <c r="H137" s="164"/>
      <c r="I137" s="160">
        <f t="shared" si="6"/>
        <v>0</v>
      </c>
      <c r="J137" s="137"/>
      <c r="K137" s="57"/>
      <c r="L137" s="71"/>
      <c r="M137" s="62"/>
      <c r="N137" s="75"/>
      <c r="O137" s="106"/>
      <c r="P137" s="44"/>
      <c r="Q137" s="57"/>
      <c r="R137" s="71"/>
      <c r="S137" s="62"/>
      <c r="T137" s="75"/>
      <c r="U137" s="106"/>
      <c r="V137" s="44"/>
      <c r="W137" s="57"/>
      <c r="X137" s="71"/>
      <c r="Y137" s="62"/>
      <c r="Z137" s="75"/>
      <c r="AA137" s="106"/>
    </row>
    <row r="138" spans="1:27" s="22" customFormat="1">
      <c r="A138" s="235" t="s">
        <v>139</v>
      </c>
      <c r="B138" s="236"/>
      <c r="C138" s="236"/>
      <c r="D138" s="236"/>
      <c r="E138" s="236"/>
      <c r="F138" s="236"/>
      <c r="G138" s="236"/>
      <c r="H138" s="237"/>
      <c r="I138" s="161">
        <f>SUM(I108:I137)</f>
        <v>0</v>
      </c>
      <c r="J138" s="137"/>
      <c r="K138" s="57"/>
      <c r="L138" s="68"/>
      <c r="M138" s="62"/>
      <c r="N138" s="75"/>
      <c r="O138" s="63"/>
      <c r="P138" s="44"/>
      <c r="Q138" s="57"/>
      <c r="R138" s="68"/>
      <c r="S138" s="62"/>
      <c r="T138" s="75"/>
      <c r="U138" s="63"/>
      <c r="V138" s="44"/>
      <c r="W138" s="57"/>
      <c r="X138" s="68"/>
      <c r="Y138" s="62"/>
      <c r="Z138" s="120"/>
      <c r="AA138" s="121"/>
    </row>
    <row r="139" spans="1:27" s="22" customFormat="1">
      <c r="A139" s="176" t="s">
        <v>692</v>
      </c>
      <c r="B139" s="177"/>
      <c r="C139" s="177"/>
      <c r="D139" s="177"/>
      <c r="E139" s="177"/>
      <c r="F139" s="177"/>
      <c r="G139" s="177"/>
      <c r="H139" s="177"/>
      <c r="I139" s="178"/>
      <c r="J139" s="137"/>
      <c r="K139" s="57"/>
      <c r="L139" s="71"/>
      <c r="M139" s="62"/>
      <c r="N139" s="75"/>
      <c r="O139" s="66"/>
      <c r="P139" s="44"/>
      <c r="Q139" s="57"/>
      <c r="R139" s="71"/>
      <c r="S139" s="62"/>
      <c r="T139" s="75"/>
      <c r="U139" s="66"/>
      <c r="V139" s="44"/>
      <c r="W139" s="57"/>
      <c r="X139" s="71"/>
      <c r="Y139" s="62"/>
      <c r="Z139" s="75"/>
      <c r="AA139" s="66"/>
    </row>
    <row r="140" spans="1:27" s="22" customFormat="1" ht="30">
      <c r="A140" s="162" t="s">
        <v>415</v>
      </c>
      <c r="B140" s="185" t="s">
        <v>150</v>
      </c>
      <c r="C140" s="163">
        <v>83671</v>
      </c>
      <c r="D140" s="141" t="s">
        <v>423</v>
      </c>
      <c r="E140" s="164" t="s">
        <v>141</v>
      </c>
      <c r="F140" s="164">
        <v>304</v>
      </c>
      <c r="G140" s="164"/>
      <c r="H140" s="164"/>
      <c r="I140" s="160">
        <f t="shared" ref="I140:I147" si="7">F140*H140</f>
        <v>0</v>
      </c>
      <c r="J140" s="135"/>
      <c r="K140" s="110"/>
      <c r="L140" s="111"/>
      <c r="M140" s="78"/>
      <c r="N140" s="112"/>
      <c r="O140" s="113"/>
      <c r="P140" s="82"/>
      <c r="Q140" s="110"/>
      <c r="R140" s="111"/>
      <c r="S140" s="78"/>
      <c r="T140" s="112"/>
      <c r="U140" s="113"/>
      <c r="V140" s="82"/>
      <c r="W140" s="110"/>
      <c r="X140" s="111"/>
      <c r="Y140" s="78"/>
      <c r="Z140" s="112"/>
      <c r="AA140" s="113"/>
    </row>
    <row r="141" spans="1:27" s="22" customFormat="1" ht="75">
      <c r="A141" s="162" t="s">
        <v>416</v>
      </c>
      <c r="B141" s="185" t="s">
        <v>150</v>
      </c>
      <c r="C141" s="163">
        <v>90695</v>
      </c>
      <c r="D141" s="141" t="s">
        <v>424</v>
      </c>
      <c r="E141" s="164" t="s">
        <v>141</v>
      </c>
      <c r="F141" s="164">
        <v>134</v>
      </c>
      <c r="G141" s="164"/>
      <c r="H141" s="164"/>
      <c r="I141" s="160">
        <f t="shared" si="7"/>
        <v>0</v>
      </c>
      <c r="J141" s="137"/>
      <c r="K141" s="57"/>
      <c r="L141" s="68"/>
      <c r="M141" s="62"/>
      <c r="N141" s="75"/>
      <c r="O141" s="63"/>
      <c r="P141" s="44"/>
      <c r="Q141" s="57"/>
      <c r="R141" s="68"/>
      <c r="S141" s="62"/>
      <c r="T141" s="75"/>
      <c r="U141" s="63"/>
      <c r="V141" s="44"/>
      <c r="W141" s="57"/>
      <c r="X141" s="68"/>
      <c r="Y141" s="62"/>
      <c r="Z141" s="120"/>
      <c r="AA141" s="121"/>
    </row>
    <row r="142" spans="1:27" s="22" customFormat="1" ht="45">
      <c r="A142" s="162" t="s">
        <v>417</v>
      </c>
      <c r="B142" s="185" t="s">
        <v>150</v>
      </c>
      <c r="C142" s="163">
        <v>89529</v>
      </c>
      <c r="D142" s="141" t="s">
        <v>425</v>
      </c>
      <c r="E142" s="164" t="s">
        <v>153</v>
      </c>
      <c r="F142" s="164">
        <v>56</v>
      </c>
      <c r="G142" s="164"/>
      <c r="H142" s="164"/>
      <c r="I142" s="160">
        <f t="shared" si="7"/>
        <v>0</v>
      </c>
      <c r="J142" s="137"/>
      <c r="K142" s="57"/>
      <c r="L142" s="68"/>
      <c r="M142" s="62"/>
      <c r="N142" s="75"/>
      <c r="O142" s="63"/>
      <c r="P142" s="44"/>
      <c r="Q142" s="57"/>
      <c r="R142" s="68"/>
      <c r="S142" s="62"/>
      <c r="T142" s="75"/>
      <c r="U142" s="63"/>
      <c r="V142" s="44"/>
      <c r="W142" s="57"/>
      <c r="X142" s="68"/>
      <c r="Y142" s="62"/>
      <c r="Z142" s="120"/>
      <c r="AA142" s="121"/>
    </row>
    <row r="143" spans="1:27" s="22" customFormat="1" ht="45">
      <c r="A143" s="162" t="s">
        <v>418</v>
      </c>
      <c r="B143" s="185" t="s">
        <v>150</v>
      </c>
      <c r="C143" s="163">
        <v>89531</v>
      </c>
      <c r="D143" s="141" t="s">
        <v>426</v>
      </c>
      <c r="E143" s="164" t="s">
        <v>153</v>
      </c>
      <c r="F143" s="164">
        <v>58</v>
      </c>
      <c r="G143" s="164"/>
      <c r="H143" s="164"/>
      <c r="I143" s="160">
        <f t="shared" si="7"/>
        <v>0</v>
      </c>
      <c r="J143" s="137"/>
      <c r="K143" s="57"/>
      <c r="L143" s="68"/>
      <c r="M143" s="62"/>
      <c r="N143" s="75"/>
      <c r="O143" s="63"/>
      <c r="P143" s="44"/>
      <c r="Q143" s="57"/>
      <c r="R143" s="68"/>
      <c r="S143" s="62"/>
      <c r="T143" s="75"/>
      <c r="U143" s="63"/>
      <c r="V143" s="44"/>
      <c r="W143" s="57"/>
      <c r="X143" s="68"/>
      <c r="Y143" s="62"/>
      <c r="Z143" s="120"/>
      <c r="AA143" s="121"/>
    </row>
    <row r="144" spans="1:27" s="22" customFormat="1" ht="45">
      <c r="A144" s="162" t="s">
        <v>419</v>
      </c>
      <c r="B144" s="185" t="s">
        <v>150</v>
      </c>
      <c r="C144" s="163">
        <v>89554</v>
      </c>
      <c r="D144" s="141" t="s">
        <v>427</v>
      </c>
      <c r="E144" s="164" t="s">
        <v>153</v>
      </c>
      <c r="F144" s="164">
        <v>114</v>
      </c>
      <c r="G144" s="164"/>
      <c r="H144" s="164"/>
      <c r="I144" s="160">
        <f t="shared" si="7"/>
        <v>0</v>
      </c>
      <c r="J144" s="137"/>
      <c r="K144" s="57"/>
      <c r="L144" s="68"/>
      <c r="M144" s="62"/>
      <c r="N144" s="75"/>
      <c r="O144" s="63"/>
      <c r="P144" s="44"/>
      <c r="Q144" s="57"/>
      <c r="R144" s="68"/>
      <c r="S144" s="62"/>
      <c r="T144" s="75"/>
      <c r="U144" s="63"/>
      <c r="V144" s="44"/>
      <c r="W144" s="57"/>
      <c r="X144" s="68"/>
      <c r="Y144" s="62"/>
      <c r="Z144" s="120"/>
      <c r="AA144" s="121"/>
    </row>
    <row r="145" spans="1:27" s="22" customFormat="1" ht="45">
      <c r="A145" s="162" t="s">
        <v>420</v>
      </c>
      <c r="B145" s="185" t="s">
        <v>150</v>
      </c>
      <c r="C145" s="163">
        <v>74166</v>
      </c>
      <c r="D145" s="141" t="s">
        <v>409</v>
      </c>
      <c r="E145" s="164" t="s">
        <v>153</v>
      </c>
      <c r="F145" s="164">
        <v>2</v>
      </c>
      <c r="G145" s="164"/>
      <c r="H145" s="164"/>
      <c r="I145" s="160">
        <f t="shared" si="7"/>
        <v>0</v>
      </c>
      <c r="J145" s="137"/>
      <c r="K145" s="57"/>
      <c r="L145" s="68"/>
      <c r="M145" s="62"/>
      <c r="N145" s="75"/>
      <c r="O145" s="63"/>
      <c r="P145" s="44"/>
      <c r="Q145" s="57"/>
      <c r="R145" s="68"/>
      <c r="S145" s="62"/>
      <c r="T145" s="75"/>
      <c r="U145" s="63"/>
      <c r="V145" s="44"/>
      <c r="W145" s="57"/>
      <c r="X145" s="68"/>
      <c r="Y145" s="62"/>
      <c r="Z145" s="120"/>
      <c r="AA145" s="121"/>
    </row>
    <row r="146" spans="1:27" s="22" customFormat="1" ht="30">
      <c r="A146" s="162" t="s">
        <v>421</v>
      </c>
      <c r="B146" s="185" t="s">
        <v>150</v>
      </c>
      <c r="C146" s="163">
        <v>93358</v>
      </c>
      <c r="D146" s="141" t="s">
        <v>413</v>
      </c>
      <c r="E146" s="164" t="s">
        <v>151</v>
      </c>
      <c r="F146" s="164">
        <v>16</v>
      </c>
      <c r="G146" s="164"/>
      <c r="H146" s="164"/>
      <c r="I146" s="160">
        <f t="shared" si="7"/>
        <v>0</v>
      </c>
      <c r="J146" s="137"/>
      <c r="K146" s="57"/>
      <c r="L146" s="68"/>
      <c r="M146" s="62"/>
      <c r="N146" s="75"/>
      <c r="O146" s="63"/>
      <c r="P146" s="44"/>
      <c r="Q146" s="57"/>
      <c r="R146" s="68"/>
      <c r="S146" s="62"/>
      <c r="T146" s="75"/>
      <c r="U146" s="63"/>
      <c r="V146" s="44"/>
      <c r="W146" s="57"/>
      <c r="X146" s="68"/>
      <c r="Y146" s="62"/>
      <c r="Z146" s="120"/>
      <c r="AA146" s="121"/>
    </row>
    <row r="147" spans="1:27" s="22" customFormat="1">
      <c r="A147" s="162" t="s">
        <v>422</v>
      </c>
      <c r="B147" s="185" t="s">
        <v>150</v>
      </c>
      <c r="C147" s="163">
        <v>96995</v>
      </c>
      <c r="D147" s="141" t="s">
        <v>414</v>
      </c>
      <c r="E147" s="164" t="s">
        <v>151</v>
      </c>
      <c r="F147" s="164">
        <v>16</v>
      </c>
      <c r="G147" s="164"/>
      <c r="H147" s="164"/>
      <c r="I147" s="160">
        <f t="shared" si="7"/>
        <v>0</v>
      </c>
      <c r="J147" s="137"/>
      <c r="K147" s="57"/>
      <c r="L147" s="68"/>
      <c r="M147" s="62"/>
      <c r="N147" s="75"/>
      <c r="O147" s="63"/>
      <c r="P147" s="44"/>
      <c r="Q147" s="57"/>
      <c r="R147" s="68"/>
      <c r="S147" s="62"/>
      <c r="T147" s="75"/>
      <c r="U147" s="63"/>
      <c r="V147" s="44"/>
      <c r="W147" s="57"/>
      <c r="X147" s="68"/>
      <c r="Y147" s="62"/>
      <c r="Z147" s="120"/>
      <c r="AA147" s="121"/>
    </row>
    <row r="148" spans="1:27" s="22" customFormat="1">
      <c r="A148" s="235" t="s">
        <v>139</v>
      </c>
      <c r="B148" s="236"/>
      <c r="C148" s="236"/>
      <c r="D148" s="236"/>
      <c r="E148" s="236"/>
      <c r="F148" s="236"/>
      <c r="G148" s="236"/>
      <c r="H148" s="237"/>
      <c r="I148" s="161">
        <f>SUM(I140:I147)</f>
        <v>0</v>
      </c>
      <c r="J148" s="137"/>
      <c r="K148" s="57"/>
      <c r="L148" s="68"/>
      <c r="M148" s="62"/>
      <c r="N148" s="75"/>
      <c r="O148" s="63"/>
      <c r="P148" s="44"/>
      <c r="Q148" s="57"/>
      <c r="R148" s="68"/>
      <c r="S148" s="62"/>
      <c r="T148" s="75"/>
      <c r="U148" s="63"/>
      <c r="V148" s="44"/>
      <c r="W148" s="57"/>
      <c r="X148" s="68"/>
      <c r="Y148" s="62"/>
      <c r="Z148" s="120"/>
      <c r="AA148" s="121"/>
    </row>
    <row r="149" spans="1:27" s="22" customFormat="1">
      <c r="A149" s="176" t="s">
        <v>693</v>
      </c>
      <c r="B149" s="177"/>
      <c r="C149" s="177"/>
      <c r="D149" s="177"/>
      <c r="E149" s="177"/>
      <c r="F149" s="177"/>
      <c r="G149" s="177"/>
      <c r="H149" s="177"/>
      <c r="I149" s="178"/>
      <c r="J149" s="137"/>
      <c r="K149" s="57"/>
      <c r="L149" s="68"/>
      <c r="M149" s="62"/>
      <c r="N149" s="75"/>
      <c r="O149" s="63"/>
      <c r="P149" s="44"/>
      <c r="Q149" s="57"/>
      <c r="R149" s="68"/>
      <c r="S149" s="62"/>
      <c r="T149" s="75"/>
      <c r="U149" s="63"/>
      <c r="V149" s="44"/>
      <c r="W149" s="57"/>
      <c r="X149" s="68"/>
      <c r="Y149" s="62"/>
      <c r="Z149" s="120"/>
      <c r="AA149" s="121"/>
    </row>
    <row r="150" spans="1:27" s="22" customFormat="1" ht="30">
      <c r="A150" s="162" t="s">
        <v>428</v>
      </c>
      <c r="B150" s="185" t="s">
        <v>150</v>
      </c>
      <c r="C150" s="163">
        <v>88503</v>
      </c>
      <c r="D150" s="141" t="s">
        <v>459</v>
      </c>
      <c r="E150" s="164" t="s">
        <v>153</v>
      </c>
      <c r="F150" s="164">
        <v>4</v>
      </c>
      <c r="G150" s="164"/>
      <c r="H150" s="164"/>
      <c r="I150" s="160">
        <f>F150*H150</f>
        <v>0</v>
      </c>
      <c r="J150" s="137"/>
      <c r="K150" s="57"/>
      <c r="L150" s="68"/>
      <c r="M150" s="62"/>
      <c r="N150" s="75"/>
      <c r="O150" s="63"/>
      <c r="P150" s="44"/>
      <c r="Q150" s="57"/>
      <c r="R150" s="68"/>
      <c r="S150" s="62"/>
      <c r="T150" s="75"/>
      <c r="U150" s="63"/>
      <c r="V150" s="44"/>
      <c r="W150" s="57"/>
      <c r="X150" s="68"/>
      <c r="Y150" s="62"/>
      <c r="Z150" s="120"/>
      <c r="AA150" s="121"/>
    </row>
    <row r="151" spans="1:27" s="22" customFormat="1" ht="75">
      <c r="A151" s="162" t="s">
        <v>429</v>
      </c>
      <c r="B151" s="185" t="s">
        <v>150</v>
      </c>
      <c r="C151" s="163">
        <v>94703</v>
      </c>
      <c r="D151" s="141" t="s">
        <v>460</v>
      </c>
      <c r="E151" s="164" t="s">
        <v>153</v>
      </c>
      <c r="F151" s="164">
        <v>4</v>
      </c>
      <c r="G151" s="164"/>
      <c r="H151" s="164"/>
      <c r="I151" s="160">
        <f t="shared" ref="I151:I177" si="8">F151*H151</f>
        <v>0</v>
      </c>
      <c r="J151" s="137"/>
      <c r="K151" s="57"/>
      <c r="L151" s="68"/>
      <c r="M151" s="62"/>
      <c r="N151" s="75"/>
      <c r="O151" s="63"/>
      <c r="P151" s="44"/>
      <c r="Q151" s="57"/>
      <c r="R151" s="68"/>
      <c r="S151" s="62"/>
      <c r="T151" s="75"/>
      <c r="U151" s="63"/>
      <c r="V151" s="44"/>
      <c r="W151" s="57"/>
      <c r="X151" s="68"/>
      <c r="Y151" s="62"/>
      <c r="Z151" s="120"/>
      <c r="AA151" s="121"/>
    </row>
    <row r="152" spans="1:27" s="22" customFormat="1" ht="75">
      <c r="A152" s="162" t="s">
        <v>430</v>
      </c>
      <c r="B152" s="185" t="s">
        <v>150</v>
      </c>
      <c r="C152" s="163">
        <v>94704</v>
      </c>
      <c r="D152" s="141" t="s">
        <v>461</v>
      </c>
      <c r="E152" s="164" t="s">
        <v>153</v>
      </c>
      <c r="F152" s="164">
        <v>4</v>
      </c>
      <c r="G152" s="164"/>
      <c r="H152" s="164"/>
      <c r="I152" s="160">
        <f t="shared" si="8"/>
        <v>0</v>
      </c>
      <c r="J152" s="137"/>
      <c r="K152" s="57"/>
      <c r="L152" s="68"/>
      <c r="M152" s="62"/>
      <c r="N152" s="75"/>
      <c r="O152" s="63"/>
      <c r="P152" s="44"/>
      <c r="Q152" s="57"/>
      <c r="R152" s="68"/>
      <c r="S152" s="62"/>
      <c r="T152" s="75"/>
      <c r="U152" s="63"/>
      <c r="V152" s="44"/>
      <c r="W152" s="57"/>
      <c r="X152" s="68"/>
      <c r="Y152" s="62"/>
      <c r="Z152" s="120"/>
      <c r="AA152" s="121"/>
    </row>
    <row r="153" spans="1:27" s="22" customFormat="1" ht="75">
      <c r="A153" s="162" t="s">
        <v>431</v>
      </c>
      <c r="B153" s="185" t="s">
        <v>150</v>
      </c>
      <c r="C153" s="163">
        <v>94707</v>
      </c>
      <c r="D153" s="141" t="s">
        <v>462</v>
      </c>
      <c r="E153" s="164" t="s">
        <v>153</v>
      </c>
      <c r="F153" s="164">
        <v>4</v>
      </c>
      <c r="G153" s="164"/>
      <c r="H153" s="164"/>
      <c r="I153" s="160">
        <f t="shared" si="8"/>
        <v>0</v>
      </c>
      <c r="J153" s="137"/>
      <c r="K153" s="57"/>
      <c r="L153" s="68"/>
      <c r="M153" s="62"/>
      <c r="N153" s="75"/>
      <c r="O153" s="63"/>
      <c r="P153" s="44"/>
      <c r="Q153" s="57"/>
      <c r="R153" s="68"/>
      <c r="S153" s="62"/>
      <c r="T153" s="75"/>
      <c r="U153" s="63"/>
      <c r="V153" s="44"/>
      <c r="W153" s="57"/>
      <c r="X153" s="68"/>
      <c r="Y153" s="62"/>
      <c r="Z153" s="120"/>
      <c r="AA153" s="121"/>
    </row>
    <row r="154" spans="1:27" s="22" customFormat="1" ht="75">
      <c r="A154" s="162" t="s">
        <v>432</v>
      </c>
      <c r="B154" s="185" t="s">
        <v>150</v>
      </c>
      <c r="C154" s="163">
        <v>94489</v>
      </c>
      <c r="D154" s="141" t="s">
        <v>463</v>
      </c>
      <c r="E154" s="164" t="s">
        <v>153</v>
      </c>
      <c r="F154" s="164">
        <v>4</v>
      </c>
      <c r="G154" s="164"/>
      <c r="H154" s="164"/>
      <c r="I154" s="160">
        <f t="shared" si="8"/>
        <v>0</v>
      </c>
      <c r="J154" s="137"/>
      <c r="K154" s="57"/>
      <c r="L154" s="68"/>
      <c r="M154" s="62"/>
      <c r="N154" s="75"/>
      <c r="O154" s="63"/>
      <c r="P154" s="44"/>
      <c r="Q154" s="57"/>
      <c r="R154" s="68"/>
      <c r="S154" s="62"/>
      <c r="T154" s="75"/>
      <c r="U154" s="63"/>
      <c r="V154" s="44"/>
      <c r="W154" s="57"/>
      <c r="X154" s="68"/>
      <c r="Y154" s="62"/>
      <c r="Z154" s="120"/>
      <c r="AA154" s="121"/>
    </row>
    <row r="155" spans="1:27" s="22" customFormat="1" ht="75">
      <c r="A155" s="162" t="s">
        <v>433</v>
      </c>
      <c r="B155" s="185" t="s">
        <v>150</v>
      </c>
      <c r="C155" s="163">
        <v>94493</v>
      </c>
      <c r="D155" s="141" t="s">
        <v>464</v>
      </c>
      <c r="E155" s="164" t="s">
        <v>153</v>
      </c>
      <c r="F155" s="164">
        <v>4</v>
      </c>
      <c r="G155" s="164"/>
      <c r="H155" s="164"/>
      <c r="I155" s="160">
        <f t="shared" si="8"/>
        <v>0</v>
      </c>
      <c r="J155" s="137"/>
      <c r="K155" s="57"/>
      <c r="L155" s="68"/>
      <c r="M155" s="62"/>
      <c r="N155" s="75"/>
      <c r="O155" s="63"/>
      <c r="P155" s="44"/>
      <c r="Q155" s="57"/>
      <c r="R155" s="68"/>
      <c r="S155" s="62"/>
      <c r="T155" s="75"/>
      <c r="U155" s="63"/>
      <c r="V155" s="44"/>
      <c r="W155" s="57"/>
      <c r="X155" s="68"/>
      <c r="Y155" s="62"/>
      <c r="Z155" s="120"/>
      <c r="AA155" s="121"/>
    </row>
    <row r="156" spans="1:27" s="22" customFormat="1" ht="45">
      <c r="A156" s="162" t="s">
        <v>434</v>
      </c>
      <c r="B156" s="185" t="s">
        <v>150</v>
      </c>
      <c r="C156" s="163">
        <v>94796</v>
      </c>
      <c r="D156" s="141" t="s">
        <v>465</v>
      </c>
      <c r="E156" s="164" t="s">
        <v>153</v>
      </c>
      <c r="F156" s="164">
        <v>4</v>
      </c>
      <c r="G156" s="164"/>
      <c r="H156" s="164"/>
      <c r="I156" s="160">
        <f t="shared" si="8"/>
        <v>0</v>
      </c>
      <c r="J156" s="137"/>
      <c r="K156" s="57"/>
      <c r="L156" s="68"/>
      <c r="M156" s="62"/>
      <c r="N156" s="75"/>
      <c r="O156" s="63"/>
      <c r="P156" s="44"/>
      <c r="Q156" s="57"/>
      <c r="R156" s="68"/>
      <c r="S156" s="62"/>
      <c r="T156" s="75"/>
      <c r="U156" s="63"/>
      <c r="V156" s="44"/>
      <c r="W156" s="57"/>
      <c r="X156" s="68"/>
      <c r="Y156" s="62"/>
      <c r="Z156" s="120"/>
      <c r="AA156" s="121"/>
    </row>
    <row r="157" spans="1:27" s="22" customFormat="1" ht="75">
      <c r="A157" s="162" t="s">
        <v>435</v>
      </c>
      <c r="B157" s="185" t="s">
        <v>150</v>
      </c>
      <c r="C157" s="163">
        <v>94672</v>
      </c>
      <c r="D157" s="141" t="s">
        <v>527</v>
      </c>
      <c r="E157" s="164" t="s">
        <v>153</v>
      </c>
      <c r="F157" s="164">
        <v>16</v>
      </c>
      <c r="G157" s="164"/>
      <c r="H157" s="164"/>
      <c r="I157" s="160">
        <f t="shared" si="8"/>
        <v>0</v>
      </c>
      <c r="J157" s="137"/>
      <c r="K157" s="57"/>
      <c r="L157" s="68"/>
      <c r="M157" s="62"/>
      <c r="N157" s="75"/>
      <c r="O157" s="63"/>
      <c r="P157" s="44"/>
      <c r="Q157" s="57"/>
      <c r="R157" s="68"/>
      <c r="S157" s="62"/>
      <c r="T157" s="75"/>
      <c r="U157" s="63"/>
      <c r="V157" s="44"/>
      <c r="W157" s="57"/>
      <c r="X157" s="68"/>
      <c r="Y157" s="62"/>
      <c r="Z157" s="120"/>
      <c r="AA157" s="121"/>
    </row>
    <row r="158" spans="1:27" s="22" customFormat="1" ht="75">
      <c r="A158" s="162" t="s">
        <v>436</v>
      </c>
      <c r="B158" s="185" t="s">
        <v>150</v>
      </c>
      <c r="C158" s="163">
        <v>94674</v>
      </c>
      <c r="D158" s="141" t="s">
        <v>528</v>
      </c>
      <c r="E158" s="164" t="s">
        <v>153</v>
      </c>
      <c r="F158" s="164">
        <v>26</v>
      </c>
      <c r="G158" s="164"/>
      <c r="H158" s="164"/>
      <c r="I158" s="160">
        <f t="shared" si="8"/>
        <v>0</v>
      </c>
      <c r="J158" s="137"/>
      <c r="K158" s="57"/>
      <c r="L158" s="68"/>
      <c r="M158" s="62"/>
      <c r="N158" s="75"/>
      <c r="O158" s="63"/>
      <c r="P158" s="44"/>
      <c r="Q158" s="57"/>
      <c r="R158" s="68"/>
      <c r="S158" s="62"/>
      <c r="T158" s="75"/>
      <c r="U158" s="63"/>
      <c r="V158" s="44"/>
      <c r="W158" s="57"/>
      <c r="X158" s="68"/>
      <c r="Y158" s="62"/>
      <c r="Z158" s="120"/>
      <c r="AA158" s="121"/>
    </row>
    <row r="159" spans="1:27" s="22" customFormat="1" ht="75">
      <c r="A159" s="162" t="s">
        <v>437</v>
      </c>
      <c r="B159" s="185" t="s">
        <v>150</v>
      </c>
      <c r="C159" s="163">
        <v>94678</v>
      </c>
      <c r="D159" s="141" t="s">
        <v>529</v>
      </c>
      <c r="E159" s="164" t="s">
        <v>153</v>
      </c>
      <c r="F159" s="164">
        <v>4</v>
      </c>
      <c r="G159" s="164"/>
      <c r="H159" s="164"/>
      <c r="I159" s="160">
        <f t="shared" si="8"/>
        <v>0</v>
      </c>
      <c r="J159" s="137"/>
      <c r="K159" s="57"/>
      <c r="L159" s="68"/>
      <c r="M159" s="62"/>
      <c r="N159" s="75"/>
      <c r="O159" s="63"/>
      <c r="P159" s="44"/>
      <c r="Q159" s="57"/>
      <c r="R159" s="68"/>
      <c r="S159" s="62"/>
      <c r="T159" s="75"/>
      <c r="U159" s="63"/>
      <c r="V159" s="44"/>
      <c r="W159" s="57"/>
      <c r="X159" s="68"/>
      <c r="Y159" s="62"/>
      <c r="Z159" s="120"/>
      <c r="AA159" s="121"/>
    </row>
    <row r="160" spans="1:27" s="22" customFormat="1" ht="75">
      <c r="A160" s="162" t="s">
        <v>438</v>
      </c>
      <c r="B160" s="185" t="s">
        <v>150</v>
      </c>
      <c r="C160" s="163">
        <v>94680</v>
      </c>
      <c r="D160" s="141" t="s">
        <v>530</v>
      </c>
      <c r="E160" s="164" t="s">
        <v>153</v>
      </c>
      <c r="F160" s="164">
        <v>14</v>
      </c>
      <c r="G160" s="164"/>
      <c r="H160" s="164"/>
      <c r="I160" s="160">
        <f t="shared" si="8"/>
        <v>0</v>
      </c>
      <c r="J160" s="137"/>
      <c r="K160" s="57"/>
      <c r="L160" s="68"/>
      <c r="M160" s="62"/>
      <c r="N160" s="75"/>
      <c r="O160" s="63"/>
      <c r="P160" s="44"/>
      <c r="Q160" s="57"/>
      <c r="R160" s="68"/>
      <c r="S160" s="62"/>
      <c r="T160" s="75"/>
      <c r="U160" s="63"/>
      <c r="V160" s="44"/>
      <c r="W160" s="57"/>
      <c r="X160" s="68"/>
      <c r="Y160" s="62"/>
      <c r="Z160" s="120"/>
      <c r="AA160" s="121"/>
    </row>
    <row r="161" spans="1:27" s="22" customFormat="1" ht="60">
      <c r="A161" s="162" t="s">
        <v>439</v>
      </c>
      <c r="B161" s="185" t="s">
        <v>150</v>
      </c>
      <c r="C161" s="163">
        <v>94688</v>
      </c>
      <c r="D161" s="141" t="s">
        <v>531</v>
      </c>
      <c r="E161" s="164" t="s">
        <v>153</v>
      </c>
      <c r="F161" s="164">
        <v>12</v>
      </c>
      <c r="G161" s="164"/>
      <c r="H161" s="164"/>
      <c r="I161" s="160">
        <f t="shared" si="8"/>
        <v>0</v>
      </c>
      <c r="J161" s="137"/>
      <c r="K161" s="57"/>
      <c r="L161" s="68"/>
      <c r="M161" s="62"/>
      <c r="N161" s="75"/>
      <c r="O161" s="63"/>
      <c r="P161" s="44"/>
      <c r="Q161" s="57"/>
      <c r="R161" s="68"/>
      <c r="S161" s="62"/>
      <c r="T161" s="75"/>
      <c r="U161" s="63"/>
      <c r="V161" s="44"/>
      <c r="W161" s="57"/>
      <c r="X161" s="68"/>
      <c r="Y161" s="62"/>
      <c r="Z161" s="120"/>
      <c r="AA161" s="121"/>
    </row>
    <row r="162" spans="1:27" s="22" customFormat="1" ht="60">
      <c r="A162" s="162" t="s">
        <v>440</v>
      </c>
      <c r="B162" s="185" t="s">
        <v>150</v>
      </c>
      <c r="C162" s="163">
        <v>94690</v>
      </c>
      <c r="D162" s="141" t="s">
        <v>532</v>
      </c>
      <c r="E162" s="164" t="s">
        <v>153</v>
      </c>
      <c r="F162" s="164">
        <v>16</v>
      </c>
      <c r="G162" s="164"/>
      <c r="H162" s="164"/>
      <c r="I162" s="160">
        <f t="shared" si="8"/>
        <v>0</v>
      </c>
      <c r="J162" s="137"/>
      <c r="K162" s="57"/>
      <c r="L162" s="68"/>
      <c r="M162" s="62"/>
      <c r="N162" s="75"/>
      <c r="O162" s="63"/>
      <c r="P162" s="44"/>
      <c r="Q162" s="57"/>
      <c r="R162" s="68"/>
      <c r="S162" s="62"/>
      <c r="T162" s="75"/>
      <c r="U162" s="63"/>
      <c r="V162" s="44"/>
      <c r="W162" s="57"/>
      <c r="X162" s="68"/>
      <c r="Y162" s="62"/>
      <c r="Z162" s="120"/>
      <c r="AA162" s="121"/>
    </row>
    <row r="163" spans="1:27" s="22" customFormat="1" ht="60">
      <c r="A163" s="162" t="s">
        <v>441</v>
      </c>
      <c r="B163" s="185" t="s">
        <v>150</v>
      </c>
      <c r="C163" s="163">
        <v>94694</v>
      </c>
      <c r="D163" s="141" t="s">
        <v>533</v>
      </c>
      <c r="E163" s="164" t="s">
        <v>153</v>
      </c>
      <c r="F163" s="164">
        <v>4</v>
      </c>
      <c r="G163" s="164"/>
      <c r="H163" s="164"/>
      <c r="I163" s="160">
        <f t="shared" si="8"/>
        <v>0</v>
      </c>
      <c r="J163" s="137"/>
      <c r="K163" s="57"/>
      <c r="L163" s="68"/>
      <c r="M163" s="62"/>
      <c r="N163" s="75"/>
      <c r="O163" s="63"/>
      <c r="P163" s="44"/>
      <c r="Q163" s="57"/>
      <c r="R163" s="68"/>
      <c r="S163" s="62"/>
      <c r="T163" s="75"/>
      <c r="U163" s="63"/>
      <c r="V163" s="44"/>
      <c r="W163" s="57"/>
      <c r="X163" s="68"/>
      <c r="Y163" s="62"/>
      <c r="Z163" s="120"/>
      <c r="AA163" s="121"/>
    </row>
    <row r="164" spans="1:27" s="22" customFormat="1" ht="60">
      <c r="A164" s="162" t="s">
        <v>442</v>
      </c>
      <c r="B164" s="185" t="s">
        <v>150</v>
      </c>
      <c r="C164" s="163">
        <v>94696</v>
      </c>
      <c r="D164" s="141" t="s">
        <v>534</v>
      </c>
      <c r="E164" s="164" t="s">
        <v>153</v>
      </c>
      <c r="F164" s="164">
        <v>16</v>
      </c>
      <c r="G164" s="164"/>
      <c r="H164" s="164"/>
      <c r="I164" s="160">
        <f t="shared" si="8"/>
        <v>0</v>
      </c>
      <c r="J164" s="137"/>
      <c r="K164" s="57"/>
      <c r="L164" s="68"/>
      <c r="M164" s="62"/>
      <c r="N164" s="75"/>
      <c r="O164" s="63"/>
      <c r="P164" s="44"/>
      <c r="Q164" s="57"/>
      <c r="R164" s="68"/>
      <c r="S164" s="62"/>
      <c r="T164" s="75"/>
      <c r="U164" s="63"/>
      <c r="V164" s="44"/>
      <c r="W164" s="57"/>
      <c r="X164" s="68"/>
      <c r="Y164" s="62"/>
      <c r="Z164" s="120"/>
      <c r="AA164" s="121"/>
    </row>
    <row r="165" spans="1:27" s="22" customFormat="1" ht="60">
      <c r="A165" s="162" t="s">
        <v>443</v>
      </c>
      <c r="B165" s="185" t="s">
        <v>150</v>
      </c>
      <c r="C165" s="163">
        <v>94657</v>
      </c>
      <c r="D165" s="141" t="s">
        <v>535</v>
      </c>
      <c r="E165" s="164" t="s">
        <v>153</v>
      </c>
      <c r="F165" s="164">
        <v>10</v>
      </c>
      <c r="G165" s="164"/>
      <c r="H165" s="164"/>
      <c r="I165" s="160">
        <f t="shared" si="8"/>
        <v>0</v>
      </c>
      <c r="J165" s="137"/>
      <c r="K165" s="57"/>
      <c r="L165" s="68"/>
      <c r="M165" s="62"/>
      <c r="N165" s="75"/>
      <c r="O165" s="63"/>
      <c r="P165" s="44"/>
      <c r="Q165" s="57"/>
      <c r="R165" s="68"/>
      <c r="S165" s="62"/>
      <c r="T165" s="75"/>
      <c r="U165" s="63"/>
      <c r="V165" s="44"/>
      <c r="W165" s="57"/>
      <c r="X165" s="68"/>
      <c r="Y165" s="62"/>
      <c r="Z165" s="120"/>
      <c r="AA165" s="121"/>
    </row>
    <row r="166" spans="1:27" s="22" customFormat="1" ht="60">
      <c r="A166" s="162" t="s">
        <v>444</v>
      </c>
      <c r="B166" s="185" t="s">
        <v>150</v>
      </c>
      <c r="C166" s="163">
        <v>94659</v>
      </c>
      <c r="D166" s="141" t="s">
        <v>536</v>
      </c>
      <c r="E166" s="164" t="s">
        <v>153</v>
      </c>
      <c r="F166" s="164">
        <v>6</v>
      </c>
      <c r="G166" s="164"/>
      <c r="H166" s="164"/>
      <c r="I166" s="160">
        <f t="shared" si="8"/>
        <v>0</v>
      </c>
      <c r="J166" s="137"/>
      <c r="K166" s="57"/>
      <c r="L166" s="68"/>
      <c r="M166" s="62"/>
      <c r="N166" s="75"/>
      <c r="O166" s="63"/>
      <c r="P166" s="44"/>
      <c r="Q166" s="57"/>
      <c r="R166" s="68"/>
      <c r="S166" s="62"/>
      <c r="T166" s="75"/>
      <c r="U166" s="63"/>
      <c r="V166" s="44"/>
      <c r="W166" s="57"/>
      <c r="X166" s="68"/>
      <c r="Y166" s="62"/>
      <c r="Z166" s="120"/>
      <c r="AA166" s="121"/>
    </row>
    <row r="167" spans="1:27" s="22" customFormat="1" ht="60">
      <c r="A167" s="162" t="s">
        <v>445</v>
      </c>
      <c r="B167" s="185" t="s">
        <v>150</v>
      </c>
      <c r="C167" s="163">
        <v>94663</v>
      </c>
      <c r="D167" s="141" t="s">
        <v>537</v>
      </c>
      <c r="E167" s="164" t="s">
        <v>153</v>
      </c>
      <c r="F167" s="164">
        <v>4</v>
      </c>
      <c r="G167" s="164"/>
      <c r="H167" s="164"/>
      <c r="I167" s="160">
        <f t="shared" si="8"/>
        <v>0</v>
      </c>
      <c r="J167" s="137"/>
      <c r="K167" s="57"/>
      <c r="L167" s="68"/>
      <c r="M167" s="62"/>
      <c r="N167" s="75"/>
      <c r="O167" s="63"/>
      <c r="P167" s="44"/>
      <c r="Q167" s="57"/>
      <c r="R167" s="68"/>
      <c r="S167" s="62"/>
      <c r="T167" s="75"/>
      <c r="U167" s="63"/>
      <c r="V167" s="44"/>
      <c r="W167" s="57"/>
      <c r="X167" s="68"/>
      <c r="Y167" s="62"/>
      <c r="Z167" s="120"/>
      <c r="AA167" s="121"/>
    </row>
    <row r="168" spans="1:27" s="22" customFormat="1" ht="60">
      <c r="A168" s="162" t="s">
        <v>446</v>
      </c>
      <c r="B168" s="185" t="s">
        <v>150</v>
      </c>
      <c r="C168" s="163">
        <v>94665</v>
      </c>
      <c r="D168" s="141" t="s">
        <v>538</v>
      </c>
      <c r="E168" s="164" t="s">
        <v>153</v>
      </c>
      <c r="F168" s="164">
        <v>4</v>
      </c>
      <c r="G168" s="164"/>
      <c r="H168" s="164"/>
      <c r="I168" s="160">
        <f t="shared" si="8"/>
        <v>0</v>
      </c>
      <c r="J168" s="137"/>
      <c r="K168" s="57"/>
      <c r="L168" s="68"/>
      <c r="M168" s="62"/>
      <c r="N168" s="75"/>
      <c r="O168" s="63"/>
      <c r="P168" s="44"/>
      <c r="Q168" s="57"/>
      <c r="R168" s="68"/>
      <c r="S168" s="62"/>
      <c r="T168" s="75"/>
      <c r="U168" s="63"/>
      <c r="V168" s="44"/>
      <c r="W168" s="57"/>
      <c r="X168" s="68"/>
      <c r="Y168" s="62"/>
      <c r="Z168" s="120"/>
      <c r="AA168" s="121"/>
    </row>
    <row r="169" spans="1:27" s="22" customFormat="1" ht="90">
      <c r="A169" s="162" t="s">
        <v>447</v>
      </c>
      <c r="B169" s="185" t="s">
        <v>150</v>
      </c>
      <c r="C169" s="163">
        <v>94658</v>
      </c>
      <c r="D169" s="141" t="s">
        <v>539</v>
      </c>
      <c r="E169" s="164" t="s">
        <v>153</v>
      </c>
      <c r="F169" s="164">
        <v>8</v>
      </c>
      <c r="G169" s="164"/>
      <c r="H169" s="164"/>
      <c r="I169" s="160">
        <f t="shared" si="8"/>
        <v>0</v>
      </c>
      <c r="J169" s="137"/>
      <c r="K169" s="57"/>
      <c r="L169" s="68"/>
      <c r="M169" s="62"/>
      <c r="N169" s="75"/>
      <c r="O169" s="63"/>
      <c r="P169" s="44"/>
      <c r="Q169" s="57"/>
      <c r="R169" s="68"/>
      <c r="S169" s="62"/>
      <c r="T169" s="75"/>
      <c r="U169" s="63"/>
      <c r="V169" s="44"/>
      <c r="W169" s="57"/>
      <c r="X169" s="68"/>
      <c r="Y169" s="62"/>
      <c r="Z169" s="120"/>
      <c r="AA169" s="121"/>
    </row>
    <row r="170" spans="1:27" s="22" customFormat="1" ht="90">
      <c r="A170" s="162" t="s">
        <v>448</v>
      </c>
      <c r="B170" s="185" t="s">
        <v>150</v>
      </c>
      <c r="C170" s="163">
        <v>94664</v>
      </c>
      <c r="D170" s="141" t="s">
        <v>540</v>
      </c>
      <c r="E170" s="164" t="s">
        <v>153</v>
      </c>
      <c r="F170" s="164">
        <v>8</v>
      </c>
      <c r="G170" s="164"/>
      <c r="H170" s="164"/>
      <c r="I170" s="160">
        <f t="shared" si="8"/>
        <v>0</v>
      </c>
      <c r="J170" s="137"/>
      <c r="K170" s="57"/>
      <c r="L170" s="68"/>
      <c r="M170" s="62"/>
      <c r="N170" s="75"/>
      <c r="O170" s="63"/>
      <c r="P170" s="44"/>
      <c r="Q170" s="57"/>
      <c r="R170" s="68"/>
      <c r="S170" s="62"/>
      <c r="T170" s="75"/>
      <c r="U170" s="63"/>
      <c r="V170" s="44"/>
      <c r="W170" s="57"/>
      <c r="X170" s="68"/>
      <c r="Y170" s="62"/>
      <c r="Z170" s="120"/>
      <c r="AA170" s="121"/>
    </row>
    <row r="171" spans="1:27" s="22" customFormat="1" ht="60">
      <c r="A171" s="162" t="s">
        <v>449</v>
      </c>
      <c r="B171" s="185" t="s">
        <v>150</v>
      </c>
      <c r="C171" s="163">
        <v>89366</v>
      </c>
      <c r="D171" s="141" t="s">
        <v>541</v>
      </c>
      <c r="E171" s="164" t="s">
        <v>153</v>
      </c>
      <c r="F171" s="164">
        <v>24</v>
      </c>
      <c r="G171" s="164"/>
      <c r="H171" s="164"/>
      <c r="I171" s="160">
        <f t="shared" si="8"/>
        <v>0</v>
      </c>
      <c r="J171" s="137"/>
      <c r="K171" s="57"/>
      <c r="L171" s="68"/>
      <c r="M171" s="62"/>
      <c r="N171" s="75"/>
      <c r="O171" s="63"/>
      <c r="P171" s="44"/>
      <c r="Q171" s="57"/>
      <c r="R171" s="68"/>
      <c r="S171" s="62"/>
      <c r="T171" s="75"/>
      <c r="U171" s="63"/>
      <c r="V171" s="44"/>
      <c r="W171" s="57"/>
      <c r="X171" s="68"/>
      <c r="Y171" s="62"/>
      <c r="Z171" s="120"/>
      <c r="AA171" s="121"/>
    </row>
    <row r="172" spans="1:27" s="22" customFormat="1" ht="45">
      <c r="A172" s="162" t="s">
        <v>450</v>
      </c>
      <c r="B172" s="185" t="s">
        <v>150</v>
      </c>
      <c r="C172" s="163">
        <v>89426</v>
      </c>
      <c r="D172" s="141" t="s">
        <v>542</v>
      </c>
      <c r="E172" s="164" t="s">
        <v>153</v>
      </c>
      <c r="F172" s="164">
        <v>8</v>
      </c>
      <c r="G172" s="164"/>
      <c r="H172" s="164"/>
      <c r="I172" s="160">
        <f t="shared" si="8"/>
        <v>0</v>
      </c>
      <c r="J172" s="137"/>
      <c r="K172" s="57"/>
      <c r="L172" s="68"/>
      <c r="M172" s="62"/>
      <c r="N172" s="75"/>
      <c r="O172" s="63"/>
      <c r="P172" s="44"/>
      <c r="Q172" s="57"/>
      <c r="R172" s="68"/>
      <c r="S172" s="62"/>
      <c r="T172" s="75"/>
      <c r="U172" s="63"/>
      <c r="V172" s="44"/>
      <c r="W172" s="57"/>
      <c r="X172" s="68"/>
      <c r="Y172" s="62"/>
      <c r="Z172" s="120"/>
      <c r="AA172" s="121"/>
    </row>
    <row r="173" spans="1:27" s="22" customFormat="1" ht="45">
      <c r="A173" s="162" t="s">
        <v>451</v>
      </c>
      <c r="B173" s="185" t="s">
        <v>150</v>
      </c>
      <c r="C173" s="163">
        <v>89605</v>
      </c>
      <c r="D173" s="141" t="s">
        <v>543</v>
      </c>
      <c r="E173" s="164" t="s">
        <v>153</v>
      </c>
      <c r="F173" s="164">
        <v>8</v>
      </c>
      <c r="G173" s="164"/>
      <c r="H173" s="164"/>
      <c r="I173" s="160">
        <f t="shared" si="8"/>
        <v>0</v>
      </c>
      <c r="J173" s="137"/>
      <c r="K173" s="57"/>
      <c r="L173" s="68"/>
      <c r="M173" s="62"/>
      <c r="N173" s="75"/>
      <c r="O173" s="63"/>
      <c r="P173" s="44"/>
      <c r="Q173" s="57"/>
      <c r="R173" s="68"/>
      <c r="S173" s="62"/>
      <c r="T173" s="75"/>
      <c r="U173" s="63"/>
      <c r="V173" s="44"/>
      <c r="W173" s="57"/>
      <c r="X173" s="68"/>
      <c r="Y173" s="62"/>
      <c r="Z173" s="120"/>
      <c r="AA173" s="121"/>
    </row>
    <row r="174" spans="1:27" s="22" customFormat="1" ht="75">
      <c r="A174" s="162" t="s">
        <v>452</v>
      </c>
      <c r="B174" s="185" t="s">
        <v>150</v>
      </c>
      <c r="C174" s="163">
        <v>94495</v>
      </c>
      <c r="D174" s="141" t="s">
        <v>544</v>
      </c>
      <c r="E174" s="164" t="s">
        <v>153</v>
      </c>
      <c r="F174" s="164">
        <v>4</v>
      </c>
      <c r="G174" s="164"/>
      <c r="H174" s="164"/>
      <c r="I174" s="160">
        <f t="shared" si="8"/>
        <v>0</v>
      </c>
      <c r="J174" s="137"/>
      <c r="K174" s="57"/>
      <c r="L174" s="68"/>
      <c r="M174" s="62"/>
      <c r="N174" s="75"/>
      <c r="O174" s="63"/>
      <c r="P174" s="44"/>
      <c r="Q174" s="57"/>
      <c r="R174" s="68"/>
      <c r="S174" s="62"/>
      <c r="T174" s="75"/>
      <c r="U174" s="63"/>
      <c r="V174" s="44"/>
      <c r="W174" s="57"/>
      <c r="X174" s="68"/>
      <c r="Y174" s="62"/>
      <c r="Z174" s="120"/>
      <c r="AA174" s="121"/>
    </row>
    <row r="175" spans="1:27" s="22" customFormat="1" ht="75">
      <c r="A175" s="162" t="s">
        <v>453</v>
      </c>
      <c r="B175" s="185" t="s">
        <v>150</v>
      </c>
      <c r="C175" s="163">
        <v>94499</v>
      </c>
      <c r="D175" s="141" t="s">
        <v>545</v>
      </c>
      <c r="E175" s="164" t="s">
        <v>153</v>
      </c>
      <c r="F175" s="164">
        <v>4</v>
      </c>
      <c r="G175" s="164"/>
      <c r="H175" s="164"/>
      <c r="I175" s="160">
        <f t="shared" si="8"/>
        <v>0</v>
      </c>
      <c r="J175" s="137"/>
      <c r="K175" s="57"/>
      <c r="L175" s="68"/>
      <c r="M175" s="62"/>
      <c r="N175" s="75"/>
      <c r="O175" s="63"/>
      <c r="P175" s="44"/>
      <c r="Q175" s="57"/>
      <c r="R175" s="68"/>
      <c r="S175" s="62"/>
      <c r="T175" s="75"/>
      <c r="U175" s="63"/>
      <c r="V175" s="44"/>
      <c r="W175" s="57"/>
      <c r="X175" s="68"/>
      <c r="Y175" s="62"/>
      <c r="Z175" s="120"/>
      <c r="AA175" s="121"/>
    </row>
    <row r="176" spans="1:27" s="22" customFormat="1" ht="45">
      <c r="A176" s="162" t="s">
        <v>454</v>
      </c>
      <c r="B176" s="185" t="s">
        <v>150</v>
      </c>
      <c r="C176" s="163">
        <v>40729</v>
      </c>
      <c r="D176" s="141" t="s">
        <v>546</v>
      </c>
      <c r="E176" s="164" t="s">
        <v>153</v>
      </c>
      <c r="F176" s="164">
        <v>16</v>
      </c>
      <c r="G176" s="164"/>
      <c r="H176" s="164"/>
      <c r="I176" s="160">
        <f t="shared" si="8"/>
        <v>0</v>
      </c>
      <c r="J176" s="137"/>
      <c r="K176" s="57"/>
      <c r="L176" s="68"/>
      <c r="M176" s="62"/>
      <c r="N176" s="75"/>
      <c r="O176" s="63"/>
      <c r="P176" s="44"/>
      <c r="Q176" s="57"/>
      <c r="R176" s="68"/>
      <c r="S176" s="62"/>
      <c r="T176" s="75"/>
      <c r="U176" s="63"/>
      <c r="V176" s="44"/>
      <c r="W176" s="57"/>
      <c r="X176" s="68"/>
      <c r="Y176" s="62"/>
      <c r="Z176" s="120"/>
      <c r="AA176" s="121"/>
    </row>
    <row r="177" spans="1:27" s="22" customFormat="1" ht="45">
      <c r="A177" s="162" t="s">
        <v>455</v>
      </c>
      <c r="B177" s="185" t="s">
        <v>150</v>
      </c>
      <c r="C177" s="163">
        <v>89356</v>
      </c>
      <c r="D177" s="141" t="s">
        <v>547</v>
      </c>
      <c r="E177" s="164" t="s">
        <v>153</v>
      </c>
      <c r="F177" s="164">
        <v>66</v>
      </c>
      <c r="G177" s="164"/>
      <c r="H177" s="164"/>
      <c r="I177" s="160">
        <f t="shared" si="8"/>
        <v>0</v>
      </c>
      <c r="J177" s="137"/>
      <c r="K177" s="57"/>
      <c r="L177" s="68"/>
      <c r="M177" s="62"/>
      <c r="N177" s="75"/>
      <c r="O177" s="63"/>
      <c r="P177" s="44"/>
      <c r="Q177" s="57"/>
      <c r="R177" s="68"/>
      <c r="S177" s="62"/>
      <c r="T177" s="75"/>
      <c r="U177" s="63"/>
      <c r="V177" s="44"/>
      <c r="W177" s="57"/>
      <c r="X177" s="68"/>
      <c r="Y177" s="62"/>
      <c r="Z177" s="120"/>
      <c r="AA177" s="121"/>
    </row>
    <row r="178" spans="1:27" s="22" customFormat="1" ht="45">
      <c r="A178" s="162" t="s">
        <v>456</v>
      </c>
      <c r="B178" s="185" t="s">
        <v>150</v>
      </c>
      <c r="C178" s="163">
        <v>89357</v>
      </c>
      <c r="D178" s="141" t="s">
        <v>548</v>
      </c>
      <c r="E178" s="164" t="s">
        <v>153</v>
      </c>
      <c r="F178" s="164">
        <v>51</v>
      </c>
      <c r="G178" s="164"/>
      <c r="H178" s="164"/>
      <c r="I178" s="160">
        <f t="shared" ref="I178:I180" si="9">F178*H178</f>
        <v>0</v>
      </c>
      <c r="J178" s="137"/>
      <c r="K178" s="57"/>
      <c r="L178" s="68"/>
      <c r="M178" s="62"/>
      <c r="N178" s="75"/>
      <c r="O178" s="63"/>
      <c r="P178" s="44"/>
      <c r="Q178" s="57"/>
      <c r="R178" s="68"/>
      <c r="S178" s="62"/>
      <c r="T178" s="75"/>
      <c r="U178" s="63"/>
      <c r="V178" s="44"/>
      <c r="W178" s="57"/>
      <c r="X178" s="68"/>
      <c r="Y178" s="62"/>
      <c r="Z178" s="120"/>
      <c r="AA178" s="121"/>
    </row>
    <row r="179" spans="1:27" s="22" customFormat="1" ht="45">
      <c r="A179" s="162" t="s">
        <v>457</v>
      </c>
      <c r="B179" s="185" t="s">
        <v>150</v>
      </c>
      <c r="C179" s="163">
        <v>89449</v>
      </c>
      <c r="D179" s="141" t="s">
        <v>549</v>
      </c>
      <c r="E179" s="164" t="s">
        <v>153</v>
      </c>
      <c r="F179" s="164">
        <v>12</v>
      </c>
      <c r="G179" s="164"/>
      <c r="H179" s="164"/>
      <c r="I179" s="160">
        <f t="shared" si="9"/>
        <v>0</v>
      </c>
      <c r="J179" s="137"/>
      <c r="K179" s="57"/>
      <c r="L179" s="68"/>
      <c r="M179" s="62"/>
      <c r="N179" s="75"/>
      <c r="O179" s="63"/>
      <c r="P179" s="44"/>
      <c r="Q179" s="57"/>
      <c r="R179" s="68"/>
      <c r="S179" s="62"/>
      <c r="T179" s="75"/>
      <c r="U179" s="63"/>
      <c r="V179" s="44"/>
      <c r="W179" s="57"/>
      <c r="X179" s="68"/>
      <c r="Y179" s="62"/>
      <c r="Z179" s="120"/>
      <c r="AA179" s="121"/>
    </row>
    <row r="180" spans="1:27" s="22" customFormat="1" ht="45">
      <c r="A180" s="162" t="s">
        <v>458</v>
      </c>
      <c r="B180" s="185" t="s">
        <v>150</v>
      </c>
      <c r="C180" s="163">
        <v>89450</v>
      </c>
      <c r="D180" s="141" t="s">
        <v>550</v>
      </c>
      <c r="E180" s="164" t="s">
        <v>153</v>
      </c>
      <c r="F180" s="164">
        <v>34</v>
      </c>
      <c r="G180" s="164"/>
      <c r="H180" s="164"/>
      <c r="I180" s="160">
        <f t="shared" si="9"/>
        <v>0</v>
      </c>
      <c r="J180" s="137"/>
      <c r="K180" s="57"/>
      <c r="L180" s="68"/>
      <c r="M180" s="62"/>
      <c r="N180" s="75"/>
      <c r="O180" s="63"/>
      <c r="P180" s="44"/>
      <c r="Q180" s="57"/>
      <c r="R180" s="68"/>
      <c r="S180" s="62"/>
      <c r="T180" s="75"/>
      <c r="U180" s="63"/>
      <c r="V180" s="44"/>
      <c r="W180" s="57"/>
      <c r="X180" s="68"/>
      <c r="Y180" s="62"/>
      <c r="Z180" s="120"/>
      <c r="AA180" s="121"/>
    </row>
    <row r="181" spans="1:27" s="22" customFormat="1">
      <c r="A181" s="235" t="s">
        <v>139</v>
      </c>
      <c r="B181" s="236"/>
      <c r="C181" s="236"/>
      <c r="D181" s="236"/>
      <c r="E181" s="236"/>
      <c r="F181" s="236"/>
      <c r="G181" s="236"/>
      <c r="H181" s="237"/>
      <c r="I181" s="161">
        <f>SUM(I150:I180)</f>
        <v>0</v>
      </c>
      <c r="J181" s="137"/>
      <c r="K181" s="57"/>
      <c r="L181" s="68"/>
      <c r="M181" s="62"/>
      <c r="N181" s="75"/>
      <c r="O181" s="63"/>
      <c r="P181" s="44"/>
      <c r="Q181" s="57"/>
      <c r="R181" s="68"/>
      <c r="S181" s="62"/>
      <c r="T181" s="75"/>
      <c r="U181" s="63"/>
      <c r="V181" s="44"/>
      <c r="W181" s="57"/>
      <c r="X181" s="68"/>
      <c r="Y181" s="62"/>
      <c r="Z181" s="120"/>
      <c r="AA181" s="121"/>
    </row>
    <row r="182" spans="1:27" s="22" customFormat="1">
      <c r="A182" s="179" t="s">
        <v>592</v>
      </c>
      <c r="B182" s="180"/>
      <c r="C182" s="180"/>
      <c r="D182" s="180"/>
      <c r="E182" s="180"/>
      <c r="F182" s="180"/>
      <c r="G182" s="180"/>
      <c r="H182" s="180"/>
      <c r="I182" s="181"/>
      <c r="J182" s="137"/>
      <c r="K182" s="57"/>
      <c r="L182" s="68"/>
      <c r="M182" s="62"/>
      <c r="N182" s="75"/>
      <c r="O182" s="63"/>
      <c r="P182" s="44"/>
      <c r="Q182" s="57"/>
      <c r="R182" s="68"/>
      <c r="S182" s="62"/>
      <c r="T182" s="75"/>
      <c r="U182" s="63"/>
      <c r="V182" s="44"/>
      <c r="W182" s="57"/>
      <c r="X182" s="68"/>
      <c r="Y182" s="62"/>
      <c r="Z182" s="120"/>
      <c r="AA182" s="121"/>
    </row>
    <row r="183" spans="1:27" s="22" customFormat="1" ht="30">
      <c r="A183" s="162" t="s">
        <v>466</v>
      </c>
      <c r="B183" s="185" t="s">
        <v>142</v>
      </c>
      <c r="C183" s="218" t="s">
        <v>496</v>
      </c>
      <c r="D183" s="141" t="s">
        <v>507</v>
      </c>
      <c r="E183" s="164" t="s">
        <v>141</v>
      </c>
      <c r="F183" s="164">
        <v>74</v>
      </c>
      <c r="G183" s="164"/>
      <c r="H183" s="164"/>
      <c r="I183" s="160">
        <f>F183*H183</f>
        <v>0</v>
      </c>
      <c r="J183" s="137"/>
      <c r="K183" s="57"/>
      <c r="L183" s="68"/>
      <c r="M183" s="62"/>
      <c r="N183" s="75"/>
      <c r="O183" s="63"/>
      <c r="P183" s="44"/>
      <c r="Q183" s="57"/>
      <c r="R183" s="68"/>
      <c r="S183" s="62"/>
      <c r="T183" s="75"/>
      <c r="U183" s="63"/>
      <c r="V183" s="44"/>
      <c r="W183" s="57"/>
      <c r="X183" s="68"/>
      <c r="Y183" s="62"/>
      <c r="Z183" s="120"/>
      <c r="AA183" s="121"/>
    </row>
    <row r="184" spans="1:27" s="22" customFormat="1">
      <c r="A184" s="162" t="s">
        <v>467</v>
      </c>
      <c r="B184" s="185" t="s">
        <v>142</v>
      </c>
      <c r="C184" s="218" t="s">
        <v>497</v>
      </c>
      <c r="D184" s="141" t="s">
        <v>508</v>
      </c>
      <c r="E184" s="164" t="s">
        <v>153</v>
      </c>
      <c r="F184" s="164">
        <v>35</v>
      </c>
      <c r="G184" s="164"/>
      <c r="H184" s="164"/>
      <c r="I184" s="160">
        <f t="shared" ref="I184:I212" si="10">F184*H184</f>
        <v>0</v>
      </c>
      <c r="J184" s="137"/>
      <c r="K184" s="57"/>
      <c r="L184" s="68"/>
      <c r="M184" s="62"/>
      <c r="N184" s="75"/>
      <c r="O184" s="63"/>
      <c r="P184" s="44"/>
      <c r="Q184" s="57"/>
      <c r="R184" s="68"/>
      <c r="S184" s="62"/>
      <c r="T184" s="75"/>
      <c r="U184" s="63"/>
      <c r="V184" s="44"/>
      <c r="W184" s="57"/>
      <c r="X184" s="68"/>
      <c r="Y184" s="62"/>
      <c r="Z184" s="120"/>
      <c r="AA184" s="121"/>
    </row>
    <row r="185" spans="1:27" s="22" customFormat="1" ht="45">
      <c r="A185" s="162" t="s">
        <v>468</v>
      </c>
      <c r="B185" s="185" t="s">
        <v>142</v>
      </c>
      <c r="C185" s="218" t="s">
        <v>498</v>
      </c>
      <c r="D185" s="141" t="s">
        <v>509</v>
      </c>
      <c r="E185" s="164" t="s">
        <v>141</v>
      </c>
      <c r="F185" s="164">
        <v>76</v>
      </c>
      <c r="G185" s="164"/>
      <c r="H185" s="164"/>
      <c r="I185" s="160">
        <f t="shared" si="10"/>
        <v>0</v>
      </c>
      <c r="J185" s="137"/>
      <c r="K185" s="57"/>
      <c r="L185" s="68"/>
      <c r="M185" s="62"/>
      <c r="N185" s="75"/>
      <c r="O185" s="63"/>
      <c r="P185" s="44"/>
      <c r="Q185" s="57"/>
      <c r="R185" s="68"/>
      <c r="S185" s="62"/>
      <c r="T185" s="75"/>
      <c r="U185" s="63"/>
      <c r="V185" s="44"/>
      <c r="W185" s="57"/>
      <c r="X185" s="68"/>
      <c r="Y185" s="62"/>
      <c r="Z185" s="120"/>
      <c r="AA185" s="121"/>
    </row>
    <row r="186" spans="1:27" s="22" customFormat="1" ht="30">
      <c r="A186" s="162" t="s">
        <v>469</v>
      </c>
      <c r="B186" s="185" t="s">
        <v>142</v>
      </c>
      <c r="C186" s="218" t="s">
        <v>499</v>
      </c>
      <c r="D186" s="141" t="s">
        <v>510</v>
      </c>
      <c r="E186" s="164" t="s">
        <v>141</v>
      </c>
      <c r="F186" s="164">
        <v>50</v>
      </c>
      <c r="G186" s="164"/>
      <c r="H186" s="164"/>
      <c r="I186" s="160">
        <f t="shared" si="10"/>
        <v>0</v>
      </c>
      <c r="J186" s="137"/>
      <c r="K186" s="57"/>
      <c r="L186" s="68"/>
      <c r="M186" s="62"/>
      <c r="N186" s="75"/>
      <c r="O186" s="63"/>
      <c r="P186" s="44"/>
      <c r="Q186" s="57"/>
      <c r="R186" s="68"/>
      <c r="S186" s="62"/>
      <c r="T186" s="75"/>
      <c r="U186" s="63"/>
      <c r="V186" s="44"/>
      <c r="W186" s="57"/>
      <c r="X186" s="68"/>
      <c r="Y186" s="62"/>
      <c r="Z186" s="120"/>
      <c r="AA186" s="121"/>
    </row>
    <row r="187" spans="1:27" s="22" customFormat="1" ht="30">
      <c r="A187" s="162" t="s">
        <v>470</v>
      </c>
      <c r="B187" s="185" t="s">
        <v>142</v>
      </c>
      <c r="C187" s="218" t="s">
        <v>500</v>
      </c>
      <c r="D187" s="141" t="s">
        <v>511</v>
      </c>
      <c r="E187" s="164" t="s">
        <v>506</v>
      </c>
      <c r="F187" s="164">
        <v>50</v>
      </c>
      <c r="G187" s="164"/>
      <c r="H187" s="164"/>
      <c r="I187" s="160">
        <f t="shared" si="10"/>
        <v>0</v>
      </c>
      <c r="J187" s="137"/>
      <c r="K187" s="57"/>
      <c r="L187" s="68"/>
      <c r="M187" s="62"/>
      <c r="N187" s="75"/>
      <c r="O187" s="63"/>
      <c r="P187" s="44"/>
      <c r="Q187" s="57"/>
      <c r="R187" s="68"/>
      <c r="S187" s="62"/>
      <c r="T187" s="75"/>
      <c r="U187" s="63"/>
      <c r="V187" s="44"/>
      <c r="W187" s="57"/>
      <c r="X187" s="68"/>
      <c r="Y187" s="62"/>
      <c r="Z187" s="120"/>
      <c r="AA187" s="121"/>
    </row>
    <row r="188" spans="1:27" s="22" customFormat="1">
      <c r="A188" s="162" t="s">
        <v>471</v>
      </c>
      <c r="B188" s="185" t="s">
        <v>142</v>
      </c>
      <c r="C188" s="218" t="s">
        <v>501</v>
      </c>
      <c r="D188" s="141" t="s">
        <v>512</v>
      </c>
      <c r="E188" s="164" t="s">
        <v>153</v>
      </c>
      <c r="F188" s="164">
        <v>8</v>
      </c>
      <c r="G188" s="164"/>
      <c r="H188" s="164"/>
      <c r="I188" s="160">
        <f t="shared" si="10"/>
        <v>0</v>
      </c>
      <c r="J188" s="137"/>
      <c r="K188" s="57"/>
      <c r="L188" s="68"/>
      <c r="M188" s="62"/>
      <c r="N188" s="75"/>
      <c r="O188" s="63"/>
      <c r="P188" s="44"/>
      <c r="Q188" s="57"/>
      <c r="R188" s="68"/>
      <c r="S188" s="62"/>
      <c r="T188" s="75"/>
      <c r="U188" s="63"/>
      <c r="V188" s="44"/>
      <c r="W188" s="57"/>
      <c r="X188" s="68"/>
      <c r="Y188" s="62"/>
      <c r="Z188" s="120"/>
      <c r="AA188" s="121"/>
    </row>
    <row r="189" spans="1:27" s="22" customFormat="1">
      <c r="A189" s="162" t="s">
        <v>472</v>
      </c>
      <c r="B189" s="185" t="s">
        <v>142</v>
      </c>
      <c r="C189" s="218" t="s">
        <v>502</v>
      </c>
      <c r="D189" s="141" t="s">
        <v>513</v>
      </c>
      <c r="E189" s="164" t="s">
        <v>153</v>
      </c>
      <c r="F189" s="164">
        <v>6</v>
      </c>
      <c r="G189" s="164"/>
      <c r="H189" s="164"/>
      <c r="I189" s="160">
        <f t="shared" si="10"/>
        <v>0</v>
      </c>
      <c r="J189" s="137"/>
      <c r="K189" s="57"/>
      <c r="L189" s="68"/>
      <c r="M189" s="62"/>
      <c r="N189" s="75"/>
      <c r="O189" s="63"/>
      <c r="P189" s="44"/>
      <c r="Q189" s="57"/>
      <c r="R189" s="68"/>
      <c r="S189" s="62"/>
      <c r="T189" s="75"/>
      <c r="U189" s="63"/>
      <c r="V189" s="44"/>
      <c r="W189" s="57"/>
      <c r="X189" s="68"/>
      <c r="Y189" s="62"/>
      <c r="Z189" s="120"/>
      <c r="AA189" s="121"/>
    </row>
    <row r="190" spans="1:27" s="22" customFormat="1" ht="30">
      <c r="A190" s="162" t="s">
        <v>473</v>
      </c>
      <c r="B190" s="185" t="s">
        <v>142</v>
      </c>
      <c r="C190" s="218" t="s">
        <v>503</v>
      </c>
      <c r="D190" s="141" t="s">
        <v>514</v>
      </c>
      <c r="E190" s="164" t="s">
        <v>153</v>
      </c>
      <c r="F190" s="164">
        <v>5</v>
      </c>
      <c r="G190" s="164"/>
      <c r="H190" s="164"/>
      <c r="I190" s="160">
        <f t="shared" si="10"/>
        <v>0</v>
      </c>
      <c r="J190" s="137"/>
      <c r="K190" s="57"/>
      <c r="L190" s="68"/>
      <c r="M190" s="62"/>
      <c r="N190" s="75"/>
      <c r="O190" s="63"/>
      <c r="P190" s="44"/>
      <c r="Q190" s="57"/>
      <c r="R190" s="68"/>
      <c r="S190" s="62"/>
      <c r="T190" s="75"/>
      <c r="U190" s="63"/>
      <c r="V190" s="44"/>
      <c r="W190" s="57"/>
      <c r="X190" s="68"/>
      <c r="Y190" s="62"/>
      <c r="Z190" s="120"/>
      <c r="AA190" s="121"/>
    </row>
    <row r="191" spans="1:27" s="22" customFormat="1" ht="45">
      <c r="A191" s="162" t="s">
        <v>474</v>
      </c>
      <c r="B191" s="185" t="s">
        <v>150</v>
      </c>
      <c r="C191" s="163">
        <v>91834</v>
      </c>
      <c r="D191" s="141" t="s">
        <v>551</v>
      </c>
      <c r="E191" s="164" t="s">
        <v>141</v>
      </c>
      <c r="F191" s="164">
        <v>180</v>
      </c>
      <c r="G191" s="164"/>
      <c r="H191" s="164"/>
      <c r="I191" s="160">
        <f t="shared" si="10"/>
        <v>0</v>
      </c>
      <c r="J191" s="137"/>
      <c r="K191" s="57"/>
      <c r="L191" s="68"/>
      <c r="M191" s="62"/>
      <c r="N191" s="75"/>
      <c r="O191" s="63"/>
      <c r="P191" s="44"/>
      <c r="Q191" s="57"/>
      <c r="R191" s="68"/>
      <c r="S191" s="62"/>
      <c r="T191" s="75"/>
      <c r="U191" s="63"/>
      <c r="V191" s="44"/>
      <c r="W191" s="57"/>
      <c r="X191" s="68"/>
      <c r="Y191" s="62"/>
      <c r="Z191" s="120"/>
      <c r="AA191" s="121"/>
    </row>
    <row r="192" spans="1:27" s="22" customFormat="1" ht="45">
      <c r="A192" s="162" t="s">
        <v>475</v>
      </c>
      <c r="B192" s="185" t="s">
        <v>150</v>
      </c>
      <c r="C192" s="163">
        <v>91836</v>
      </c>
      <c r="D192" s="141" t="s">
        <v>552</v>
      </c>
      <c r="E192" s="164" t="s">
        <v>141</v>
      </c>
      <c r="F192" s="164">
        <v>90</v>
      </c>
      <c r="G192" s="164"/>
      <c r="H192" s="164"/>
      <c r="I192" s="160">
        <f t="shared" si="10"/>
        <v>0</v>
      </c>
      <c r="J192" s="137"/>
      <c r="K192" s="57"/>
      <c r="L192" s="68"/>
      <c r="M192" s="62"/>
      <c r="N192" s="75"/>
      <c r="O192" s="63"/>
      <c r="P192" s="44"/>
      <c r="Q192" s="57"/>
      <c r="R192" s="68"/>
      <c r="S192" s="62"/>
      <c r="T192" s="75"/>
      <c r="U192" s="63"/>
      <c r="V192" s="44"/>
      <c r="W192" s="57"/>
      <c r="X192" s="68"/>
      <c r="Y192" s="62"/>
      <c r="Z192" s="120"/>
      <c r="AA192" s="121"/>
    </row>
    <row r="193" spans="1:27" s="22" customFormat="1" ht="60">
      <c r="A193" s="162" t="s">
        <v>476</v>
      </c>
      <c r="B193" s="185" t="s">
        <v>150</v>
      </c>
      <c r="C193" s="163">
        <v>73798</v>
      </c>
      <c r="D193" s="141" t="s">
        <v>553</v>
      </c>
      <c r="E193" s="164" t="s">
        <v>141</v>
      </c>
      <c r="F193" s="164">
        <v>132</v>
      </c>
      <c r="G193" s="164"/>
      <c r="H193" s="164"/>
      <c r="I193" s="160">
        <f t="shared" si="10"/>
        <v>0</v>
      </c>
      <c r="J193" s="137"/>
      <c r="K193" s="57"/>
      <c r="L193" s="68"/>
      <c r="M193" s="62"/>
      <c r="N193" s="75"/>
      <c r="O193" s="63"/>
      <c r="P193" s="44"/>
      <c r="Q193" s="57"/>
      <c r="R193" s="68"/>
      <c r="S193" s="62"/>
      <c r="T193" s="75"/>
      <c r="U193" s="63"/>
      <c r="V193" s="44"/>
      <c r="W193" s="57"/>
      <c r="X193" s="68"/>
      <c r="Y193" s="62"/>
      <c r="Z193" s="120"/>
      <c r="AA193" s="121"/>
    </row>
    <row r="194" spans="1:27" s="22" customFormat="1" ht="45">
      <c r="A194" s="162" t="s">
        <v>477</v>
      </c>
      <c r="B194" s="185" t="s">
        <v>150</v>
      </c>
      <c r="C194" s="163">
        <v>91936</v>
      </c>
      <c r="D194" s="141" t="s">
        <v>515</v>
      </c>
      <c r="E194" s="164" t="s">
        <v>153</v>
      </c>
      <c r="F194" s="164">
        <v>23</v>
      </c>
      <c r="G194" s="164"/>
      <c r="H194" s="164"/>
      <c r="I194" s="160">
        <f t="shared" si="10"/>
        <v>0</v>
      </c>
      <c r="J194" s="137"/>
      <c r="K194" s="57"/>
      <c r="L194" s="68"/>
      <c r="M194" s="62"/>
      <c r="N194" s="75"/>
      <c r="O194" s="63"/>
      <c r="P194" s="44"/>
      <c r="Q194" s="57"/>
      <c r="R194" s="68"/>
      <c r="S194" s="62"/>
      <c r="T194" s="75"/>
      <c r="U194" s="63"/>
      <c r="V194" s="44"/>
      <c r="W194" s="57"/>
      <c r="X194" s="68"/>
      <c r="Y194" s="62"/>
      <c r="Z194" s="120"/>
      <c r="AA194" s="121"/>
    </row>
    <row r="195" spans="1:27" s="22" customFormat="1" ht="45">
      <c r="A195" s="162" t="s">
        <v>478</v>
      </c>
      <c r="B195" s="185" t="s">
        <v>150</v>
      </c>
      <c r="C195" s="163">
        <v>91940</v>
      </c>
      <c r="D195" s="141" t="s">
        <v>554</v>
      </c>
      <c r="E195" s="164" t="s">
        <v>153</v>
      </c>
      <c r="F195" s="164">
        <v>9</v>
      </c>
      <c r="G195" s="164"/>
      <c r="H195" s="164"/>
      <c r="I195" s="160">
        <f t="shared" si="10"/>
        <v>0</v>
      </c>
      <c r="J195" s="137"/>
      <c r="K195" s="57"/>
      <c r="L195" s="68"/>
      <c r="M195" s="62"/>
      <c r="N195" s="75"/>
      <c r="O195" s="63"/>
      <c r="P195" s="44"/>
      <c r="Q195" s="57"/>
      <c r="R195" s="68"/>
      <c r="S195" s="62"/>
      <c r="T195" s="75"/>
      <c r="U195" s="63"/>
      <c r="V195" s="44"/>
      <c r="W195" s="57"/>
      <c r="X195" s="68"/>
      <c r="Y195" s="62"/>
      <c r="Z195" s="120"/>
      <c r="AA195" s="121"/>
    </row>
    <row r="196" spans="1:27" s="22" customFormat="1" ht="45">
      <c r="A196" s="162" t="s">
        <v>479</v>
      </c>
      <c r="B196" s="185" t="s">
        <v>150</v>
      </c>
      <c r="C196" s="163">
        <v>91941</v>
      </c>
      <c r="D196" s="141" t="s">
        <v>555</v>
      </c>
      <c r="E196" s="164" t="s">
        <v>153</v>
      </c>
      <c r="F196" s="164">
        <v>39</v>
      </c>
      <c r="G196" s="164"/>
      <c r="H196" s="164"/>
      <c r="I196" s="160">
        <f t="shared" si="10"/>
        <v>0</v>
      </c>
      <c r="J196" s="137"/>
      <c r="K196" s="57"/>
      <c r="L196" s="68"/>
      <c r="M196" s="62"/>
      <c r="N196" s="75"/>
      <c r="O196" s="63"/>
      <c r="P196" s="44"/>
      <c r="Q196" s="57"/>
      <c r="R196" s="68"/>
      <c r="S196" s="62"/>
      <c r="T196" s="75"/>
      <c r="U196" s="63"/>
      <c r="V196" s="44"/>
      <c r="W196" s="57"/>
      <c r="X196" s="68"/>
      <c r="Y196" s="62"/>
      <c r="Z196" s="120"/>
      <c r="AA196" s="121"/>
    </row>
    <row r="197" spans="1:27" s="22" customFormat="1" ht="45">
      <c r="A197" s="162" t="s">
        <v>480</v>
      </c>
      <c r="B197" s="185" t="s">
        <v>150</v>
      </c>
      <c r="C197" s="163">
        <v>91943</v>
      </c>
      <c r="D197" s="141" t="s">
        <v>556</v>
      </c>
      <c r="E197" s="164" t="s">
        <v>153</v>
      </c>
      <c r="F197" s="164">
        <v>2</v>
      </c>
      <c r="G197" s="164"/>
      <c r="H197" s="164"/>
      <c r="I197" s="160">
        <f t="shared" si="10"/>
        <v>0</v>
      </c>
      <c r="J197" s="137"/>
      <c r="K197" s="57"/>
      <c r="L197" s="68"/>
      <c r="M197" s="62"/>
      <c r="N197" s="75"/>
      <c r="O197" s="63"/>
      <c r="P197" s="44"/>
      <c r="Q197" s="57"/>
      <c r="R197" s="68"/>
      <c r="S197" s="62"/>
      <c r="T197" s="75"/>
      <c r="U197" s="63"/>
      <c r="V197" s="44"/>
      <c r="W197" s="57"/>
      <c r="X197" s="68"/>
      <c r="Y197" s="62"/>
      <c r="Z197" s="120"/>
      <c r="AA197" s="121"/>
    </row>
    <row r="198" spans="1:27" s="22" customFormat="1" ht="30">
      <c r="A198" s="162" t="s">
        <v>481</v>
      </c>
      <c r="B198" s="185" t="s">
        <v>150</v>
      </c>
      <c r="C198" s="163">
        <v>83447</v>
      </c>
      <c r="D198" s="141" t="s">
        <v>516</v>
      </c>
      <c r="E198" s="164" t="s">
        <v>153</v>
      </c>
      <c r="F198" s="164">
        <v>10</v>
      </c>
      <c r="G198" s="164"/>
      <c r="H198" s="164"/>
      <c r="I198" s="160">
        <f t="shared" si="10"/>
        <v>0</v>
      </c>
      <c r="J198" s="137"/>
      <c r="K198" s="57"/>
      <c r="L198" s="68"/>
      <c r="M198" s="62"/>
      <c r="N198" s="75"/>
      <c r="O198" s="63"/>
      <c r="P198" s="44"/>
      <c r="Q198" s="57"/>
      <c r="R198" s="68"/>
      <c r="S198" s="62"/>
      <c r="T198" s="75"/>
      <c r="U198" s="63"/>
      <c r="V198" s="44"/>
      <c r="W198" s="57"/>
      <c r="X198" s="68"/>
      <c r="Y198" s="62"/>
      <c r="Z198" s="120"/>
      <c r="AA198" s="121"/>
    </row>
    <row r="199" spans="1:27" s="22" customFormat="1" ht="30">
      <c r="A199" s="162" t="s">
        <v>482</v>
      </c>
      <c r="B199" s="185" t="s">
        <v>150</v>
      </c>
      <c r="C199" s="163">
        <v>93358</v>
      </c>
      <c r="D199" s="141" t="s">
        <v>413</v>
      </c>
      <c r="E199" s="164" t="s">
        <v>151</v>
      </c>
      <c r="F199" s="164">
        <v>13.2</v>
      </c>
      <c r="G199" s="164"/>
      <c r="H199" s="164"/>
      <c r="I199" s="160">
        <f t="shared" si="10"/>
        <v>0</v>
      </c>
      <c r="J199" s="137"/>
      <c r="K199" s="57"/>
      <c r="L199" s="68"/>
      <c r="M199" s="62"/>
      <c r="N199" s="75"/>
      <c r="O199" s="63"/>
      <c r="P199" s="44"/>
      <c r="Q199" s="57"/>
      <c r="R199" s="68"/>
      <c r="S199" s="62"/>
      <c r="T199" s="75"/>
      <c r="U199" s="63"/>
      <c r="V199" s="44"/>
      <c r="W199" s="57"/>
      <c r="X199" s="68"/>
      <c r="Y199" s="62"/>
      <c r="Z199" s="120"/>
      <c r="AA199" s="121"/>
    </row>
    <row r="200" spans="1:27" s="22" customFormat="1">
      <c r="A200" s="162" t="s">
        <v>694</v>
      </c>
      <c r="B200" s="185" t="s">
        <v>150</v>
      </c>
      <c r="C200" s="163">
        <v>96995</v>
      </c>
      <c r="D200" s="141" t="s">
        <v>414</v>
      </c>
      <c r="E200" s="164" t="s">
        <v>151</v>
      </c>
      <c r="F200" s="164">
        <v>13.2</v>
      </c>
      <c r="G200" s="164"/>
      <c r="H200" s="164"/>
      <c r="I200" s="160">
        <f t="shared" si="10"/>
        <v>0</v>
      </c>
      <c r="J200" s="137"/>
      <c r="K200" s="57"/>
      <c r="L200" s="68"/>
      <c r="M200" s="62"/>
      <c r="N200" s="75"/>
      <c r="O200" s="63"/>
      <c r="P200" s="44"/>
      <c r="Q200" s="57"/>
      <c r="R200" s="68"/>
      <c r="S200" s="62"/>
      <c r="T200" s="75"/>
      <c r="U200" s="63"/>
      <c r="V200" s="44"/>
      <c r="W200" s="57"/>
      <c r="X200" s="68"/>
      <c r="Y200" s="62"/>
      <c r="Z200" s="120"/>
      <c r="AA200" s="121"/>
    </row>
    <row r="201" spans="1:27" s="22" customFormat="1" ht="45">
      <c r="A201" s="162" t="s">
        <v>484</v>
      </c>
      <c r="B201" s="185" t="s">
        <v>150</v>
      </c>
      <c r="C201" s="163">
        <v>92000</v>
      </c>
      <c r="D201" s="141" t="s">
        <v>557</v>
      </c>
      <c r="E201" s="164" t="s">
        <v>153</v>
      </c>
      <c r="F201" s="164">
        <v>35</v>
      </c>
      <c r="G201" s="164"/>
      <c r="H201" s="164"/>
      <c r="I201" s="160">
        <f t="shared" si="10"/>
        <v>0</v>
      </c>
      <c r="J201" s="137"/>
      <c r="K201" s="57"/>
      <c r="L201" s="68"/>
      <c r="M201" s="62"/>
      <c r="N201" s="75"/>
      <c r="O201" s="63"/>
      <c r="P201" s="44"/>
      <c r="Q201" s="57"/>
      <c r="R201" s="68"/>
      <c r="S201" s="62"/>
      <c r="T201" s="75"/>
      <c r="U201" s="63"/>
      <c r="V201" s="44"/>
      <c r="W201" s="57"/>
      <c r="X201" s="68"/>
      <c r="Y201" s="62"/>
      <c r="Z201" s="120"/>
      <c r="AA201" s="121"/>
    </row>
    <row r="202" spans="1:27" s="22" customFormat="1" ht="45">
      <c r="A202" s="162" t="s">
        <v>485</v>
      </c>
      <c r="B202" s="185" t="s">
        <v>150</v>
      </c>
      <c r="C202" s="163">
        <v>91953</v>
      </c>
      <c r="D202" s="141" t="s">
        <v>558</v>
      </c>
      <c r="E202" s="164" t="s">
        <v>153</v>
      </c>
      <c r="F202" s="164">
        <v>19</v>
      </c>
      <c r="G202" s="164"/>
      <c r="H202" s="164"/>
      <c r="I202" s="160">
        <f t="shared" si="10"/>
        <v>0</v>
      </c>
      <c r="J202" s="137"/>
      <c r="K202" s="57"/>
      <c r="L202" s="68"/>
      <c r="M202" s="62"/>
      <c r="N202" s="75"/>
      <c r="O202" s="63"/>
      <c r="P202" s="44"/>
      <c r="Q202" s="57"/>
      <c r="R202" s="68"/>
      <c r="S202" s="62"/>
      <c r="T202" s="75"/>
      <c r="U202" s="63"/>
      <c r="V202" s="44"/>
      <c r="W202" s="57"/>
      <c r="X202" s="68"/>
      <c r="Y202" s="62"/>
      <c r="Z202" s="120"/>
      <c r="AA202" s="121"/>
    </row>
    <row r="203" spans="1:27" s="22" customFormat="1" ht="30">
      <c r="A203" s="162" t="s">
        <v>486</v>
      </c>
      <c r="B203" s="185" t="s">
        <v>150</v>
      </c>
      <c r="C203" s="163">
        <v>98308</v>
      </c>
      <c r="D203" s="141" t="s">
        <v>517</v>
      </c>
      <c r="E203" s="164" t="s">
        <v>153</v>
      </c>
      <c r="F203" s="164">
        <v>10</v>
      </c>
      <c r="G203" s="164"/>
      <c r="H203" s="164"/>
      <c r="I203" s="160">
        <f t="shared" si="10"/>
        <v>0</v>
      </c>
      <c r="J203" s="137"/>
      <c r="K203" s="57"/>
      <c r="L203" s="68"/>
      <c r="M203" s="62"/>
      <c r="N203" s="75"/>
      <c r="O203" s="63"/>
      <c r="P203" s="44"/>
      <c r="Q203" s="57"/>
      <c r="R203" s="68"/>
      <c r="S203" s="62"/>
      <c r="T203" s="75"/>
      <c r="U203" s="63"/>
      <c r="V203" s="44"/>
      <c r="W203" s="57"/>
      <c r="X203" s="68"/>
      <c r="Y203" s="62"/>
      <c r="Z203" s="120"/>
      <c r="AA203" s="121"/>
    </row>
    <row r="204" spans="1:27" s="22" customFormat="1" ht="45">
      <c r="A204" s="162" t="s">
        <v>487</v>
      </c>
      <c r="B204" s="185" t="s">
        <v>150</v>
      </c>
      <c r="C204" s="163">
        <v>97591</v>
      </c>
      <c r="D204" s="141" t="s">
        <v>559</v>
      </c>
      <c r="E204" s="164" t="s">
        <v>153</v>
      </c>
      <c r="F204" s="164">
        <v>17</v>
      </c>
      <c r="G204" s="164"/>
      <c r="H204" s="164"/>
      <c r="I204" s="160">
        <f t="shared" si="10"/>
        <v>0</v>
      </c>
      <c r="J204" s="137"/>
      <c r="K204" s="57"/>
      <c r="L204" s="68"/>
      <c r="M204" s="62"/>
      <c r="N204" s="75"/>
      <c r="O204" s="63"/>
      <c r="P204" s="44"/>
      <c r="Q204" s="57"/>
      <c r="R204" s="68"/>
      <c r="S204" s="62"/>
      <c r="T204" s="75"/>
      <c r="U204" s="63"/>
      <c r="V204" s="44"/>
      <c r="W204" s="57"/>
      <c r="X204" s="68"/>
      <c r="Y204" s="62"/>
      <c r="Z204" s="120"/>
      <c r="AA204" s="121"/>
    </row>
    <row r="205" spans="1:27" s="22" customFormat="1" ht="30">
      <c r="A205" s="162" t="s">
        <v>488</v>
      </c>
      <c r="B205" s="185" t="s">
        <v>150</v>
      </c>
      <c r="C205" s="163">
        <v>97599</v>
      </c>
      <c r="D205" s="141" t="s">
        <v>518</v>
      </c>
      <c r="E205" s="164" t="s">
        <v>153</v>
      </c>
      <c r="F205" s="164">
        <v>6</v>
      </c>
      <c r="G205" s="164"/>
      <c r="H205" s="164"/>
      <c r="I205" s="160">
        <f t="shared" si="10"/>
        <v>0</v>
      </c>
      <c r="J205" s="137"/>
      <c r="K205" s="57"/>
      <c r="L205" s="68"/>
      <c r="M205" s="62"/>
      <c r="N205" s="75"/>
      <c r="O205" s="63"/>
      <c r="P205" s="44"/>
      <c r="Q205" s="57"/>
      <c r="R205" s="68"/>
      <c r="S205" s="62"/>
      <c r="T205" s="75"/>
      <c r="U205" s="63"/>
      <c r="V205" s="44"/>
      <c r="W205" s="57"/>
      <c r="X205" s="68"/>
      <c r="Y205" s="62"/>
      <c r="Z205" s="120"/>
      <c r="AA205" s="121"/>
    </row>
    <row r="206" spans="1:27" s="22" customFormat="1" ht="45">
      <c r="A206" s="162" t="s">
        <v>489</v>
      </c>
      <c r="B206" s="185" t="s">
        <v>150</v>
      </c>
      <c r="C206" s="163">
        <v>83479</v>
      </c>
      <c r="D206" s="141" t="s">
        <v>560</v>
      </c>
      <c r="E206" s="164" t="s">
        <v>153</v>
      </c>
      <c r="F206" s="164">
        <v>6</v>
      </c>
      <c r="G206" s="164"/>
      <c r="H206" s="164"/>
      <c r="I206" s="160">
        <f t="shared" si="10"/>
        <v>0</v>
      </c>
      <c r="J206" s="137"/>
      <c r="K206" s="57"/>
      <c r="L206" s="68"/>
      <c r="M206" s="62"/>
      <c r="N206" s="75"/>
      <c r="O206" s="63"/>
      <c r="P206" s="44"/>
      <c r="Q206" s="57"/>
      <c r="R206" s="68"/>
      <c r="S206" s="62"/>
      <c r="T206" s="75"/>
      <c r="U206" s="63"/>
      <c r="V206" s="44"/>
      <c r="W206" s="57"/>
      <c r="X206" s="68"/>
      <c r="Y206" s="62"/>
      <c r="Z206" s="120"/>
      <c r="AA206" s="121"/>
    </row>
    <row r="207" spans="1:27" s="22" customFormat="1" ht="45">
      <c r="A207" s="162" t="s">
        <v>490</v>
      </c>
      <c r="B207" s="185" t="s">
        <v>150</v>
      </c>
      <c r="C207" s="163">
        <v>97587</v>
      </c>
      <c r="D207" s="141" t="s">
        <v>561</v>
      </c>
      <c r="E207" s="164" t="s">
        <v>153</v>
      </c>
      <c r="F207" s="164">
        <v>23</v>
      </c>
      <c r="G207" s="164"/>
      <c r="H207" s="164"/>
      <c r="I207" s="160">
        <f t="shared" si="10"/>
        <v>0</v>
      </c>
      <c r="J207" s="137"/>
      <c r="K207" s="57"/>
      <c r="L207" s="68"/>
      <c r="M207" s="62"/>
      <c r="N207" s="75"/>
      <c r="O207" s="63"/>
      <c r="P207" s="44"/>
      <c r="Q207" s="57"/>
      <c r="R207" s="68"/>
      <c r="S207" s="62"/>
      <c r="T207" s="75"/>
      <c r="U207" s="63"/>
      <c r="V207" s="44"/>
      <c r="W207" s="57"/>
      <c r="X207" s="68"/>
      <c r="Y207" s="62"/>
      <c r="Z207" s="120"/>
      <c r="AA207" s="121"/>
    </row>
    <row r="208" spans="1:27" s="22" customFormat="1" ht="90">
      <c r="A208" s="162" t="s">
        <v>491</v>
      </c>
      <c r="B208" s="185" t="s">
        <v>150</v>
      </c>
      <c r="C208" s="163">
        <v>74131</v>
      </c>
      <c r="D208" s="141" t="s">
        <v>562</v>
      </c>
      <c r="E208" s="164" t="s">
        <v>153</v>
      </c>
      <c r="F208" s="164">
        <v>1</v>
      </c>
      <c r="G208" s="164"/>
      <c r="H208" s="164"/>
      <c r="I208" s="160">
        <f t="shared" si="10"/>
        <v>0</v>
      </c>
      <c r="J208" s="137"/>
      <c r="K208" s="57"/>
      <c r="L208" s="68"/>
      <c r="M208" s="62"/>
      <c r="N208" s="75"/>
      <c r="O208" s="63"/>
      <c r="P208" s="44"/>
      <c r="Q208" s="57"/>
      <c r="R208" s="68"/>
      <c r="S208" s="62"/>
      <c r="T208" s="75"/>
      <c r="U208" s="63"/>
      <c r="V208" s="44"/>
      <c r="W208" s="57"/>
      <c r="X208" s="68"/>
      <c r="Y208" s="62"/>
      <c r="Z208" s="120"/>
      <c r="AA208" s="121"/>
    </row>
    <row r="209" spans="1:27" s="22" customFormat="1" ht="45">
      <c r="A209" s="162" t="s">
        <v>492</v>
      </c>
      <c r="B209" s="185" t="s">
        <v>150</v>
      </c>
      <c r="C209" s="163" t="s">
        <v>504</v>
      </c>
      <c r="D209" s="141" t="s">
        <v>563</v>
      </c>
      <c r="E209" s="164" t="s">
        <v>153</v>
      </c>
      <c r="F209" s="164">
        <v>1</v>
      </c>
      <c r="G209" s="164"/>
      <c r="H209" s="164"/>
      <c r="I209" s="160">
        <f t="shared" si="10"/>
        <v>0</v>
      </c>
      <c r="J209" s="137"/>
      <c r="K209" s="57"/>
      <c r="L209" s="68"/>
      <c r="M209" s="62"/>
      <c r="N209" s="75"/>
      <c r="O209" s="63"/>
      <c r="P209" s="44"/>
      <c r="Q209" s="57"/>
      <c r="R209" s="68"/>
      <c r="S209" s="62"/>
      <c r="T209" s="75"/>
      <c r="U209" s="63"/>
      <c r="V209" s="44"/>
      <c r="W209" s="57"/>
      <c r="X209" s="68"/>
      <c r="Y209" s="62"/>
      <c r="Z209" s="120"/>
      <c r="AA209" s="121"/>
    </row>
    <row r="210" spans="1:27" s="22" customFormat="1" ht="45">
      <c r="A210" s="162" t="s">
        <v>483</v>
      </c>
      <c r="B210" s="185" t="s">
        <v>150</v>
      </c>
      <c r="C210" s="163" t="s">
        <v>505</v>
      </c>
      <c r="D210" s="141" t="s">
        <v>564</v>
      </c>
      <c r="E210" s="164" t="s">
        <v>153</v>
      </c>
      <c r="F210" s="164">
        <v>11</v>
      </c>
      <c r="G210" s="164"/>
      <c r="H210" s="164"/>
      <c r="I210" s="160">
        <f t="shared" si="10"/>
        <v>0</v>
      </c>
      <c r="J210" s="137"/>
      <c r="K210" s="57"/>
      <c r="L210" s="68"/>
      <c r="M210" s="62"/>
      <c r="N210" s="75"/>
      <c r="O210" s="63"/>
      <c r="P210" s="44"/>
      <c r="Q210" s="57"/>
      <c r="R210" s="68"/>
      <c r="S210" s="62"/>
      <c r="T210" s="75"/>
      <c r="U210" s="63"/>
      <c r="V210" s="44"/>
      <c r="W210" s="57"/>
      <c r="X210" s="68"/>
      <c r="Y210" s="62"/>
      <c r="Z210" s="120"/>
      <c r="AA210" s="121"/>
    </row>
    <row r="211" spans="1:27" s="22" customFormat="1" ht="45">
      <c r="A211" s="162" t="s">
        <v>493</v>
      </c>
      <c r="B211" s="185" t="s">
        <v>150</v>
      </c>
      <c r="C211" s="163">
        <v>91926</v>
      </c>
      <c r="D211" s="141" t="s">
        <v>565</v>
      </c>
      <c r="E211" s="164" t="s">
        <v>141</v>
      </c>
      <c r="F211" s="164">
        <v>1650</v>
      </c>
      <c r="G211" s="164"/>
      <c r="H211" s="164"/>
      <c r="I211" s="160">
        <f t="shared" si="10"/>
        <v>0</v>
      </c>
      <c r="J211" s="137"/>
      <c r="K211" s="57"/>
      <c r="L211" s="68"/>
      <c r="M211" s="62"/>
      <c r="N211" s="75"/>
      <c r="O211" s="63"/>
      <c r="P211" s="44"/>
      <c r="Q211" s="57"/>
      <c r="R211" s="68"/>
      <c r="S211" s="62"/>
      <c r="T211" s="75"/>
      <c r="U211" s="63"/>
      <c r="V211" s="44"/>
      <c r="W211" s="57"/>
      <c r="X211" s="68"/>
      <c r="Y211" s="62"/>
      <c r="Z211" s="120"/>
      <c r="AA211" s="121"/>
    </row>
    <row r="212" spans="1:27" s="22" customFormat="1" ht="45">
      <c r="A212" s="162" t="s">
        <v>494</v>
      </c>
      <c r="B212" s="185" t="s">
        <v>150</v>
      </c>
      <c r="C212" s="163">
        <v>92992</v>
      </c>
      <c r="D212" s="141" t="s">
        <v>566</v>
      </c>
      <c r="E212" s="164" t="s">
        <v>141</v>
      </c>
      <c r="F212" s="164">
        <v>136</v>
      </c>
      <c r="G212" s="164"/>
      <c r="H212" s="164"/>
      <c r="I212" s="160">
        <f t="shared" si="10"/>
        <v>0</v>
      </c>
      <c r="J212" s="137"/>
      <c r="K212" s="57"/>
      <c r="L212" s="68"/>
      <c r="M212" s="62"/>
      <c r="N212" s="75"/>
      <c r="O212" s="63"/>
      <c r="P212" s="44"/>
      <c r="Q212" s="57"/>
      <c r="R212" s="68"/>
      <c r="S212" s="62"/>
      <c r="T212" s="75"/>
      <c r="U212" s="63"/>
      <c r="V212" s="44"/>
      <c r="W212" s="57"/>
      <c r="X212" s="68"/>
      <c r="Y212" s="62"/>
      <c r="Z212" s="120"/>
      <c r="AA212" s="121"/>
    </row>
    <row r="213" spans="1:27" s="22" customFormat="1" ht="45">
      <c r="A213" s="162" t="s">
        <v>495</v>
      </c>
      <c r="B213" s="185" t="s">
        <v>150</v>
      </c>
      <c r="C213" s="163">
        <v>92985</v>
      </c>
      <c r="D213" s="141" t="s">
        <v>567</v>
      </c>
      <c r="E213" s="164" t="s">
        <v>141</v>
      </c>
      <c r="F213" s="164">
        <v>34</v>
      </c>
      <c r="G213" s="164"/>
      <c r="H213" s="164"/>
      <c r="I213" s="160">
        <f t="shared" ref="I213" si="11">F213*H213</f>
        <v>0</v>
      </c>
      <c r="J213" s="137"/>
      <c r="K213" s="57"/>
      <c r="L213" s="68"/>
      <c r="M213" s="62"/>
      <c r="N213" s="75"/>
      <c r="O213" s="63"/>
      <c r="P213" s="44"/>
      <c r="Q213" s="57"/>
      <c r="R213" s="68"/>
      <c r="S213" s="62"/>
      <c r="T213" s="75"/>
      <c r="U213" s="63"/>
      <c r="V213" s="44"/>
      <c r="W213" s="57"/>
      <c r="X213" s="68"/>
      <c r="Y213" s="62"/>
      <c r="Z213" s="120"/>
      <c r="AA213" s="121"/>
    </row>
    <row r="214" spans="1:27" s="22" customFormat="1">
      <c r="A214" s="235" t="s">
        <v>139</v>
      </c>
      <c r="B214" s="236"/>
      <c r="C214" s="236"/>
      <c r="D214" s="236"/>
      <c r="E214" s="236"/>
      <c r="F214" s="236"/>
      <c r="G214" s="236"/>
      <c r="H214" s="237"/>
      <c r="I214" s="161">
        <f>SUM(I183:I213)</f>
        <v>0</v>
      </c>
      <c r="J214" s="137"/>
      <c r="K214" s="57"/>
      <c r="L214" s="71"/>
      <c r="M214" s="62"/>
      <c r="N214" s="75"/>
      <c r="O214" s="106"/>
      <c r="P214" s="44"/>
      <c r="Q214" s="57"/>
      <c r="R214" s="71"/>
      <c r="S214" s="62"/>
      <c r="T214" s="75"/>
      <c r="U214" s="106"/>
      <c r="V214" s="44"/>
      <c r="W214" s="57"/>
      <c r="X214" s="71"/>
      <c r="Y214" s="62"/>
      <c r="Z214" s="75"/>
      <c r="AA214" s="106"/>
    </row>
    <row r="215" spans="1:27" s="25" customFormat="1">
      <c r="A215" s="179" t="s">
        <v>593</v>
      </c>
      <c r="B215" s="180"/>
      <c r="C215" s="180"/>
      <c r="D215" s="180"/>
      <c r="E215" s="180"/>
      <c r="F215" s="180"/>
      <c r="G215" s="180"/>
      <c r="H215" s="180"/>
      <c r="I215" s="181"/>
      <c r="J215" s="134"/>
      <c r="K215" s="55"/>
      <c r="L215" s="69"/>
      <c r="M215" s="64"/>
      <c r="N215" s="73"/>
      <c r="O215" s="65"/>
      <c r="P215" s="45"/>
      <c r="Q215" s="55"/>
      <c r="R215" s="69"/>
      <c r="S215" s="64"/>
      <c r="T215" s="73"/>
      <c r="U215" s="65"/>
      <c r="V215" s="45"/>
      <c r="W215" s="55"/>
      <c r="X215" s="69"/>
      <c r="Y215" s="64"/>
      <c r="Z215" s="73"/>
      <c r="AA215" s="65"/>
    </row>
    <row r="216" spans="1:27" s="25" customFormat="1" ht="30">
      <c r="A216" s="162" t="s">
        <v>519</v>
      </c>
      <c r="B216" s="185" t="s">
        <v>150</v>
      </c>
      <c r="C216" s="163">
        <v>88489</v>
      </c>
      <c r="D216" s="141" t="s">
        <v>568</v>
      </c>
      <c r="E216" s="164" t="s">
        <v>152</v>
      </c>
      <c r="F216" s="164">
        <v>1270.2</v>
      </c>
      <c r="G216" s="164"/>
      <c r="H216" s="164"/>
      <c r="I216" s="160">
        <f t="shared" ref="I216:I222" si="12">F216*H216</f>
        <v>0</v>
      </c>
      <c r="J216" s="135"/>
      <c r="K216" s="56"/>
      <c r="L216" s="70"/>
      <c r="M216" s="78"/>
      <c r="N216" s="74"/>
      <c r="O216" s="79"/>
      <c r="P216" s="82"/>
      <c r="Q216" s="56"/>
      <c r="R216" s="70"/>
      <c r="S216" s="78"/>
      <c r="T216" s="74"/>
      <c r="U216" s="79"/>
      <c r="V216" s="82"/>
      <c r="W216" s="56"/>
      <c r="X216" s="70"/>
      <c r="Y216" s="78"/>
      <c r="Z216" s="74"/>
      <c r="AA216" s="79"/>
    </row>
    <row r="217" spans="1:27" s="25" customFormat="1" ht="30">
      <c r="A217" s="162" t="s">
        <v>520</v>
      </c>
      <c r="B217" s="185" t="s">
        <v>150</v>
      </c>
      <c r="C217" s="163">
        <v>88488</v>
      </c>
      <c r="D217" s="141" t="s">
        <v>569</v>
      </c>
      <c r="E217" s="164" t="s">
        <v>152</v>
      </c>
      <c r="F217" s="164">
        <v>518.57000000000005</v>
      </c>
      <c r="G217" s="164"/>
      <c r="H217" s="164"/>
      <c r="I217" s="160">
        <f t="shared" si="12"/>
        <v>0</v>
      </c>
      <c r="J217" s="137"/>
      <c r="K217" s="57"/>
      <c r="L217" s="68"/>
      <c r="M217" s="62"/>
      <c r="N217" s="75"/>
      <c r="O217" s="63"/>
      <c r="P217" s="44"/>
      <c r="Q217" s="57"/>
      <c r="R217" s="68"/>
      <c r="S217" s="62"/>
      <c r="T217" s="75"/>
      <c r="U217" s="63"/>
      <c r="V217" s="44"/>
      <c r="W217" s="57"/>
      <c r="X217" s="68"/>
      <c r="Y217" s="62"/>
      <c r="Z217" s="120"/>
      <c r="AA217" s="121"/>
    </row>
    <row r="218" spans="1:27" s="25" customFormat="1" ht="30">
      <c r="A218" s="162" t="s">
        <v>521</v>
      </c>
      <c r="B218" s="185" t="s">
        <v>150</v>
      </c>
      <c r="C218" s="163">
        <v>95464</v>
      </c>
      <c r="D218" s="141" t="s">
        <v>570</v>
      </c>
      <c r="E218" s="164" t="s">
        <v>152</v>
      </c>
      <c r="F218" s="164">
        <v>15.96</v>
      </c>
      <c r="G218" s="164"/>
      <c r="H218" s="164"/>
      <c r="I218" s="160">
        <f t="shared" si="12"/>
        <v>0</v>
      </c>
      <c r="J218" s="137"/>
      <c r="K218" s="57"/>
      <c r="L218" s="68"/>
      <c r="M218" s="62"/>
      <c r="N218" s="75"/>
      <c r="O218" s="63"/>
      <c r="P218" s="44"/>
      <c r="Q218" s="57"/>
      <c r="R218" s="68"/>
      <c r="S218" s="62"/>
      <c r="T218" s="75"/>
      <c r="U218" s="63"/>
      <c r="V218" s="44"/>
      <c r="W218" s="57"/>
      <c r="X218" s="68"/>
      <c r="Y218" s="62"/>
      <c r="Z218" s="120"/>
      <c r="AA218" s="121"/>
    </row>
    <row r="219" spans="1:27" s="25" customFormat="1" ht="30">
      <c r="A219" s="162" t="s">
        <v>522</v>
      </c>
      <c r="B219" s="185" t="s">
        <v>150</v>
      </c>
      <c r="C219" s="163">
        <v>88485</v>
      </c>
      <c r="D219" s="141" t="s">
        <v>571</v>
      </c>
      <c r="E219" s="164" t="s">
        <v>152</v>
      </c>
      <c r="F219" s="164">
        <v>1270.2</v>
      </c>
      <c r="G219" s="164"/>
      <c r="H219" s="164"/>
      <c r="I219" s="160">
        <f t="shared" si="12"/>
        <v>0</v>
      </c>
      <c r="J219" s="137"/>
      <c r="K219" s="57"/>
      <c r="L219" s="68"/>
      <c r="M219" s="62"/>
      <c r="N219" s="75"/>
      <c r="O219" s="63"/>
      <c r="P219" s="44"/>
      <c r="Q219" s="57"/>
      <c r="R219" s="68"/>
      <c r="S219" s="62"/>
      <c r="T219" s="75"/>
      <c r="U219" s="63"/>
      <c r="V219" s="44"/>
      <c r="W219" s="57"/>
      <c r="X219" s="68"/>
      <c r="Y219" s="62"/>
      <c r="Z219" s="120"/>
      <c r="AA219" s="121"/>
    </row>
    <row r="220" spans="1:27" s="25" customFormat="1" ht="30">
      <c r="A220" s="162" t="s">
        <v>523</v>
      </c>
      <c r="B220" s="185" t="s">
        <v>150</v>
      </c>
      <c r="C220" s="163">
        <v>88484</v>
      </c>
      <c r="D220" s="141" t="s">
        <v>526</v>
      </c>
      <c r="E220" s="164" t="s">
        <v>152</v>
      </c>
      <c r="F220" s="164">
        <v>518.57000000000005</v>
      </c>
      <c r="G220" s="164"/>
      <c r="H220" s="164"/>
      <c r="I220" s="160">
        <f t="shared" si="12"/>
        <v>0</v>
      </c>
      <c r="J220" s="137"/>
      <c r="K220" s="57"/>
      <c r="L220" s="71"/>
      <c r="M220" s="62"/>
      <c r="N220" s="75"/>
      <c r="O220" s="106"/>
      <c r="P220" s="44"/>
      <c r="Q220" s="57"/>
      <c r="R220" s="71"/>
      <c r="S220" s="62"/>
      <c r="T220" s="75"/>
      <c r="U220" s="106"/>
      <c r="V220" s="44"/>
      <c r="W220" s="57"/>
      <c r="X220" s="71"/>
      <c r="Y220" s="62"/>
      <c r="Z220" s="75"/>
      <c r="AA220" s="106"/>
    </row>
    <row r="221" spans="1:27" s="25" customFormat="1" ht="45">
      <c r="A221" s="162" t="s">
        <v>524</v>
      </c>
      <c r="B221" s="185" t="s">
        <v>150</v>
      </c>
      <c r="C221" s="163">
        <v>95468</v>
      </c>
      <c r="D221" s="141" t="s">
        <v>572</v>
      </c>
      <c r="E221" s="164" t="s">
        <v>152</v>
      </c>
      <c r="F221" s="164">
        <v>776.96</v>
      </c>
      <c r="G221" s="164"/>
      <c r="H221" s="164"/>
      <c r="I221" s="160">
        <f t="shared" si="12"/>
        <v>0</v>
      </c>
      <c r="J221" s="135"/>
      <c r="K221" s="56"/>
      <c r="L221" s="70"/>
      <c r="M221" s="78"/>
      <c r="N221" s="74"/>
      <c r="O221" s="79"/>
      <c r="P221" s="82"/>
      <c r="Q221" s="56"/>
      <c r="R221" s="70"/>
      <c r="S221" s="78"/>
      <c r="T221" s="74"/>
      <c r="U221" s="79"/>
      <c r="V221" s="82"/>
      <c r="W221" s="56"/>
      <c r="X221" s="70"/>
      <c r="Y221" s="78"/>
      <c r="Z221" s="74"/>
      <c r="AA221" s="79"/>
    </row>
    <row r="222" spans="1:27" s="25" customFormat="1" ht="30">
      <c r="A222" s="162" t="s">
        <v>525</v>
      </c>
      <c r="B222" s="185" t="s">
        <v>150</v>
      </c>
      <c r="C222" s="163">
        <v>88496</v>
      </c>
      <c r="D222" s="141" t="s">
        <v>573</v>
      </c>
      <c r="E222" s="164" t="s">
        <v>152</v>
      </c>
      <c r="F222" s="164">
        <v>370.05</v>
      </c>
      <c r="G222" s="164"/>
      <c r="H222" s="164"/>
      <c r="I222" s="160">
        <f t="shared" si="12"/>
        <v>0</v>
      </c>
      <c r="J222" s="135"/>
      <c r="K222" s="56"/>
      <c r="L222" s="70"/>
      <c r="M222" s="78"/>
      <c r="N222" s="74"/>
      <c r="O222" s="79"/>
      <c r="P222" s="82"/>
      <c r="Q222" s="56"/>
      <c r="R222" s="70"/>
      <c r="S222" s="78"/>
      <c r="T222" s="74"/>
      <c r="U222" s="79"/>
      <c r="V222" s="82"/>
      <c r="W222" s="56"/>
      <c r="X222" s="70"/>
      <c r="Y222" s="78"/>
      <c r="Z222" s="74"/>
      <c r="AA222" s="79"/>
    </row>
    <row r="223" spans="1:27" s="25" customFormat="1" ht="20.100000000000001" customHeight="1" thickBot="1">
      <c r="A223" s="238" t="s">
        <v>139</v>
      </c>
      <c r="B223" s="239"/>
      <c r="C223" s="239"/>
      <c r="D223" s="239"/>
      <c r="E223" s="239"/>
      <c r="F223" s="239"/>
      <c r="G223" s="239"/>
      <c r="H223" s="240"/>
      <c r="I223" s="161">
        <f>SUM(I216:I222)</f>
        <v>0</v>
      </c>
      <c r="J223" s="138"/>
      <c r="K223" s="60"/>
      <c r="L223" s="72"/>
      <c r="M223" s="84"/>
      <c r="N223" s="80"/>
      <c r="O223" s="81"/>
      <c r="P223" s="83"/>
      <c r="Q223" s="60"/>
      <c r="R223" s="72"/>
      <c r="S223" s="84"/>
      <c r="T223" s="80"/>
      <c r="U223" s="81"/>
      <c r="V223" s="83"/>
      <c r="W223" s="60"/>
      <c r="X223" s="72"/>
      <c r="Y223" s="84"/>
      <c r="Z223" s="80"/>
      <c r="AA223" s="81"/>
    </row>
    <row r="224" spans="1:27" s="25" customFormat="1">
      <c r="A224" s="182" t="s">
        <v>594</v>
      </c>
      <c r="B224" s="183"/>
      <c r="C224" s="183"/>
      <c r="D224" s="183"/>
      <c r="E224" s="183"/>
      <c r="F224" s="183"/>
      <c r="G224" s="183"/>
      <c r="H224" s="183"/>
      <c r="I224" s="184"/>
      <c r="J224" s="32"/>
      <c r="K224" s="46"/>
      <c r="L224" s="47"/>
      <c r="M224" s="48"/>
      <c r="N224" s="26"/>
      <c r="O224" s="37"/>
      <c r="P224" s="32"/>
      <c r="Q224" s="46"/>
      <c r="R224" s="47"/>
      <c r="S224" s="252"/>
      <c r="T224" s="252"/>
      <c r="U224" s="98"/>
      <c r="V224" s="32"/>
      <c r="W224" s="46"/>
      <c r="X224" s="47"/>
      <c r="Y224" s="252"/>
      <c r="Z224" s="252"/>
      <c r="AA224" s="98"/>
    </row>
    <row r="225" spans="1:27" s="25" customFormat="1" ht="30" customHeight="1">
      <c r="A225" s="162" t="s">
        <v>574</v>
      </c>
      <c r="B225" s="185" t="s">
        <v>150</v>
      </c>
      <c r="C225" s="163">
        <v>96113</v>
      </c>
      <c r="D225" s="141" t="s">
        <v>577</v>
      </c>
      <c r="E225" s="164" t="s">
        <v>152</v>
      </c>
      <c r="F225" s="164">
        <v>370.05</v>
      </c>
      <c r="G225" s="164"/>
      <c r="H225" s="164"/>
      <c r="I225" s="160">
        <f t="shared" ref="I225:I227" si="13">F225*H225</f>
        <v>0</v>
      </c>
      <c r="J225" s="32"/>
      <c r="K225" s="46"/>
      <c r="L225" s="47"/>
      <c r="M225" s="48"/>
      <c r="N225" s="26"/>
      <c r="O225" s="37"/>
      <c r="P225" s="32"/>
      <c r="Q225" s="46"/>
      <c r="R225" s="47"/>
      <c r="S225" s="48"/>
      <c r="T225" s="48"/>
      <c r="U225" s="98"/>
      <c r="V225" s="32"/>
      <c r="W225" s="46"/>
      <c r="X225" s="47"/>
      <c r="Y225" s="48"/>
      <c r="Z225" s="48"/>
      <c r="AA225" s="98"/>
    </row>
    <row r="226" spans="1:27" s="25" customFormat="1" ht="60">
      <c r="A226" s="162" t="s">
        <v>575</v>
      </c>
      <c r="B226" s="185" t="s">
        <v>150</v>
      </c>
      <c r="C226" s="163">
        <v>87882</v>
      </c>
      <c r="D226" s="141" t="s">
        <v>578</v>
      </c>
      <c r="E226" s="164" t="s">
        <v>152</v>
      </c>
      <c r="F226" s="164">
        <v>148.52000000000001</v>
      </c>
      <c r="G226" s="164"/>
      <c r="H226" s="164"/>
      <c r="I226" s="160">
        <f t="shared" si="13"/>
        <v>0</v>
      </c>
      <c r="J226" s="32"/>
      <c r="K226" s="46"/>
      <c r="L226" s="47"/>
      <c r="M226" s="48"/>
      <c r="N226" s="117"/>
      <c r="O226" s="118"/>
    </row>
    <row r="227" spans="1:27" s="25" customFormat="1" ht="75">
      <c r="A227" s="162" t="s">
        <v>576</v>
      </c>
      <c r="B227" s="185" t="s">
        <v>150</v>
      </c>
      <c r="C227" s="163">
        <v>90406</v>
      </c>
      <c r="D227" s="141" t="s">
        <v>579</v>
      </c>
      <c r="E227" s="164" t="s">
        <v>152</v>
      </c>
      <c r="F227" s="164">
        <v>148.52000000000001</v>
      </c>
      <c r="G227" s="164"/>
      <c r="H227" s="164"/>
      <c r="I227" s="160">
        <f t="shared" si="13"/>
        <v>0</v>
      </c>
      <c r="J227" s="32"/>
      <c r="K227" s="46"/>
      <c r="L227" s="47"/>
      <c r="M227" s="48"/>
      <c r="N227" s="117"/>
      <c r="O227" s="119"/>
    </row>
    <row r="228" spans="1:27" s="25" customFormat="1" ht="15.75" thickBot="1">
      <c r="A228" s="238" t="s">
        <v>139</v>
      </c>
      <c r="B228" s="239"/>
      <c r="C228" s="239"/>
      <c r="D228" s="239"/>
      <c r="E228" s="239"/>
      <c r="F228" s="239"/>
      <c r="G228" s="239"/>
      <c r="H228" s="240"/>
      <c r="I228" s="161">
        <f>SUM(I225:I227)</f>
        <v>0</v>
      </c>
      <c r="J228" s="30"/>
      <c r="K228" s="46"/>
      <c r="L228" s="47"/>
      <c r="M228" s="49"/>
      <c r="N228" s="26"/>
      <c r="P228" s="30"/>
      <c r="Q228" s="46"/>
      <c r="R228" s="47"/>
      <c r="S228" s="49"/>
      <c r="T228" s="26"/>
      <c r="V228" s="30"/>
      <c r="W228" s="46"/>
      <c r="X228" s="47"/>
      <c r="Y228" s="49"/>
      <c r="Z228" s="26"/>
    </row>
    <row r="229" spans="1:27" s="25" customFormat="1">
      <c r="A229" s="182" t="s">
        <v>595</v>
      </c>
      <c r="B229" s="183"/>
      <c r="C229" s="183"/>
      <c r="D229" s="183"/>
      <c r="E229" s="183"/>
      <c r="F229" s="183"/>
      <c r="G229" s="183"/>
      <c r="H229" s="183"/>
      <c r="I229" s="184"/>
      <c r="J229" s="32"/>
      <c r="K229" s="46"/>
      <c r="L229" s="47"/>
      <c r="M229" s="48"/>
      <c r="N229" s="26"/>
      <c r="O229" s="37"/>
      <c r="P229" s="32"/>
      <c r="Q229" s="46"/>
      <c r="R229" s="47"/>
      <c r="S229" s="252"/>
      <c r="T229" s="252"/>
      <c r="U229" s="98"/>
      <c r="V229" s="32"/>
      <c r="W229" s="46"/>
      <c r="X229" s="47"/>
      <c r="Y229" s="252"/>
      <c r="Z229" s="252"/>
      <c r="AA229" s="98"/>
    </row>
    <row r="230" spans="1:27" s="25" customFormat="1" ht="45">
      <c r="A230" s="162" t="s">
        <v>580</v>
      </c>
      <c r="B230" s="185" t="s">
        <v>150</v>
      </c>
      <c r="C230" s="163">
        <v>95468</v>
      </c>
      <c r="D230" s="141" t="s">
        <v>572</v>
      </c>
      <c r="E230" s="164" t="s">
        <v>152</v>
      </c>
      <c r="F230" s="164">
        <v>23.3</v>
      </c>
      <c r="G230" s="164"/>
      <c r="H230" s="164"/>
      <c r="I230" s="160">
        <f t="shared" ref="I230:I231" si="14">F230*H230</f>
        <v>0</v>
      </c>
      <c r="J230" s="32"/>
      <c r="K230" s="46"/>
      <c r="L230" s="47"/>
      <c r="M230" s="48"/>
      <c r="N230" s="26"/>
      <c r="O230" s="37"/>
      <c r="P230" s="32"/>
      <c r="Q230" s="46"/>
      <c r="R230" s="47"/>
      <c r="S230" s="48"/>
      <c r="T230" s="48"/>
      <c r="U230" s="98"/>
      <c r="V230" s="32"/>
      <c r="W230" s="46"/>
      <c r="X230" s="47"/>
      <c r="Y230" s="48"/>
      <c r="Z230" s="48"/>
      <c r="AA230" s="98"/>
    </row>
    <row r="231" spans="1:27" s="25" customFormat="1" ht="30">
      <c r="A231" s="162" t="s">
        <v>581</v>
      </c>
      <c r="B231" s="185" t="s">
        <v>142</v>
      </c>
      <c r="C231" s="218" t="s">
        <v>271</v>
      </c>
      <c r="D231" s="141" t="s">
        <v>276</v>
      </c>
      <c r="E231" s="164" t="s">
        <v>149</v>
      </c>
      <c r="F231" s="164">
        <v>957.22</v>
      </c>
      <c r="G231" s="164"/>
      <c r="H231" s="164"/>
      <c r="I231" s="160">
        <f t="shared" si="14"/>
        <v>0</v>
      </c>
      <c r="J231" s="32"/>
      <c r="K231" s="46"/>
      <c r="L231" s="47"/>
      <c r="M231" s="48"/>
      <c r="N231" s="117"/>
      <c r="O231" s="118"/>
    </row>
    <row r="232" spans="1:27" s="25" customFormat="1" ht="15.75" thickBot="1">
      <c r="A232" s="238" t="s">
        <v>139</v>
      </c>
      <c r="B232" s="239"/>
      <c r="C232" s="239"/>
      <c r="D232" s="239"/>
      <c r="E232" s="239"/>
      <c r="F232" s="239"/>
      <c r="G232" s="239"/>
      <c r="H232" s="240"/>
      <c r="I232" s="161">
        <f>SUM(I230:I231)</f>
        <v>0</v>
      </c>
      <c r="J232" s="30"/>
      <c r="K232" s="46"/>
      <c r="L232" s="47"/>
      <c r="M232" s="49"/>
      <c r="N232" s="26"/>
      <c r="P232" s="30"/>
      <c r="Q232" s="46"/>
      <c r="R232" s="47"/>
      <c r="S232" s="49"/>
      <c r="T232" s="26"/>
      <c r="V232" s="30"/>
      <c r="W232" s="46"/>
      <c r="X232" s="47"/>
      <c r="Y232" s="49"/>
      <c r="Z232" s="26"/>
    </row>
    <row r="233" spans="1:27" s="25" customFormat="1">
      <c r="A233" s="182" t="s">
        <v>596</v>
      </c>
      <c r="B233" s="183"/>
      <c r="C233" s="183"/>
      <c r="D233" s="183"/>
      <c r="E233" s="183"/>
      <c r="F233" s="183"/>
      <c r="G233" s="183"/>
      <c r="H233" s="183"/>
      <c r="I233" s="184"/>
      <c r="J233" s="32"/>
      <c r="K233" s="46"/>
      <c r="L233" s="47"/>
      <c r="M233" s="48"/>
      <c r="N233" s="26"/>
      <c r="O233" s="37"/>
      <c r="P233" s="32"/>
      <c r="Q233" s="46"/>
      <c r="R233" s="47"/>
      <c r="S233" s="252"/>
      <c r="T233" s="252"/>
      <c r="U233" s="98"/>
      <c r="V233" s="32"/>
      <c r="W233" s="46"/>
      <c r="X233" s="47"/>
      <c r="Y233" s="252"/>
      <c r="Z233" s="252"/>
      <c r="AA233" s="98"/>
    </row>
    <row r="234" spans="1:27" s="25" customFormat="1" ht="60">
      <c r="A234" s="162" t="s">
        <v>597</v>
      </c>
      <c r="B234" s="185" t="s">
        <v>150</v>
      </c>
      <c r="C234" s="163">
        <v>95470</v>
      </c>
      <c r="D234" s="141" t="s">
        <v>622</v>
      </c>
      <c r="E234" s="164" t="s">
        <v>153</v>
      </c>
      <c r="F234" s="164">
        <v>13</v>
      </c>
      <c r="G234" s="164"/>
      <c r="H234" s="164"/>
      <c r="I234" s="160">
        <f t="shared" ref="I234:I244" si="15">F234*H234</f>
        <v>0</v>
      </c>
      <c r="J234" s="32"/>
      <c r="K234" s="46"/>
      <c r="L234" s="47"/>
      <c r="M234" s="48"/>
      <c r="N234" s="26"/>
      <c r="O234" s="37"/>
      <c r="P234" s="32"/>
      <c r="Q234" s="46"/>
      <c r="R234" s="47"/>
      <c r="S234" s="48"/>
      <c r="T234" s="48"/>
      <c r="U234" s="98"/>
      <c r="V234" s="32"/>
      <c r="W234" s="46"/>
      <c r="X234" s="47"/>
      <c r="Y234" s="48"/>
      <c r="Z234" s="48"/>
      <c r="AA234" s="98"/>
    </row>
    <row r="235" spans="1:27" s="25" customFormat="1" ht="90">
      <c r="A235" s="162" t="s">
        <v>598</v>
      </c>
      <c r="B235" s="185" t="s">
        <v>150</v>
      </c>
      <c r="C235" s="163">
        <v>95472</v>
      </c>
      <c r="D235" s="141" t="s">
        <v>667</v>
      </c>
      <c r="E235" s="164" t="s">
        <v>153</v>
      </c>
      <c r="F235" s="164">
        <v>4</v>
      </c>
      <c r="G235" s="164"/>
      <c r="H235" s="164"/>
      <c r="I235" s="160">
        <f t="shared" si="15"/>
        <v>0</v>
      </c>
      <c r="J235" s="32"/>
      <c r="K235" s="46"/>
      <c r="L235" s="47"/>
      <c r="M235" s="48"/>
      <c r="N235" s="117"/>
      <c r="O235" s="118"/>
    </row>
    <row r="236" spans="1:27" s="25" customFormat="1" ht="45">
      <c r="A236" s="162" t="s">
        <v>599</v>
      </c>
      <c r="B236" s="185" t="s">
        <v>150</v>
      </c>
      <c r="C236" s="163">
        <v>86915</v>
      </c>
      <c r="D236" s="141" t="s">
        <v>668</v>
      </c>
      <c r="E236" s="164" t="s">
        <v>153</v>
      </c>
      <c r="F236" s="164">
        <v>23</v>
      </c>
      <c r="G236" s="164"/>
      <c r="H236" s="164"/>
      <c r="I236" s="160">
        <f t="shared" si="15"/>
        <v>0</v>
      </c>
      <c r="J236" s="32"/>
      <c r="K236" s="46"/>
      <c r="L236" s="47"/>
      <c r="M236" s="48"/>
      <c r="N236" s="117"/>
      <c r="O236" s="119"/>
    </row>
    <row r="237" spans="1:27" s="25" customFormat="1" ht="60">
      <c r="A237" s="162" t="s">
        <v>600</v>
      </c>
      <c r="B237" s="185" t="s">
        <v>150</v>
      </c>
      <c r="C237" s="163">
        <v>86937</v>
      </c>
      <c r="D237" s="141" t="s">
        <v>669</v>
      </c>
      <c r="E237" s="164" t="s">
        <v>153</v>
      </c>
      <c r="F237" s="164">
        <v>19</v>
      </c>
      <c r="G237" s="164"/>
      <c r="H237" s="164"/>
      <c r="I237" s="160">
        <f t="shared" si="15"/>
        <v>0</v>
      </c>
      <c r="J237" s="32"/>
      <c r="K237" s="46"/>
      <c r="L237" s="47"/>
      <c r="M237" s="48"/>
      <c r="N237" s="117"/>
      <c r="O237" s="119"/>
    </row>
    <row r="238" spans="1:27" s="25" customFormat="1" ht="45">
      <c r="A238" s="162" t="s">
        <v>601</v>
      </c>
      <c r="B238" s="185" t="s">
        <v>150</v>
      </c>
      <c r="C238" s="163">
        <v>11795</v>
      </c>
      <c r="D238" s="141" t="s">
        <v>670</v>
      </c>
      <c r="E238" s="186" t="s">
        <v>152</v>
      </c>
      <c r="F238" s="164">
        <v>11.19</v>
      </c>
      <c r="G238" s="164"/>
      <c r="H238" s="164"/>
      <c r="I238" s="160">
        <f t="shared" si="15"/>
        <v>0</v>
      </c>
      <c r="J238" s="32"/>
      <c r="K238" s="46"/>
      <c r="L238" s="47"/>
      <c r="M238" s="48"/>
      <c r="N238" s="117"/>
      <c r="O238" s="119"/>
    </row>
    <row r="239" spans="1:27" s="25" customFormat="1" ht="60">
      <c r="A239" s="162" t="s">
        <v>602</v>
      </c>
      <c r="B239" s="185" t="s">
        <v>150</v>
      </c>
      <c r="C239" s="163">
        <v>20231</v>
      </c>
      <c r="D239" s="141" t="s">
        <v>671</v>
      </c>
      <c r="E239" s="186" t="s">
        <v>141</v>
      </c>
      <c r="F239" s="164">
        <v>25.85</v>
      </c>
      <c r="G239" s="164"/>
      <c r="H239" s="164"/>
      <c r="I239" s="160">
        <f t="shared" si="15"/>
        <v>0</v>
      </c>
      <c r="J239" s="32"/>
      <c r="K239" s="46"/>
      <c r="L239" s="47"/>
      <c r="M239" s="48"/>
      <c r="N239" s="117"/>
      <c r="O239" s="119"/>
    </row>
    <row r="240" spans="1:27" s="25" customFormat="1" ht="60.75" thickBot="1">
      <c r="A240" s="162" t="s">
        <v>603</v>
      </c>
      <c r="B240" s="185" t="s">
        <v>150</v>
      </c>
      <c r="C240" s="163" t="s">
        <v>617</v>
      </c>
      <c r="D240" s="141" t="s">
        <v>672</v>
      </c>
      <c r="E240" s="186" t="s">
        <v>152</v>
      </c>
      <c r="F240" s="164">
        <v>47.32</v>
      </c>
      <c r="G240" s="164"/>
      <c r="H240" s="164"/>
      <c r="I240" s="160">
        <f t="shared" si="15"/>
        <v>0</v>
      </c>
      <c r="J240" s="122"/>
      <c r="K240" s="123"/>
      <c r="L240" s="47"/>
      <c r="M240" s="48"/>
      <c r="N240" s="117"/>
      <c r="O240" s="119"/>
    </row>
    <row r="241" spans="1:27" s="25" customFormat="1" ht="30">
      <c r="A241" s="162" t="s">
        <v>604</v>
      </c>
      <c r="B241" s="185" t="s">
        <v>150</v>
      </c>
      <c r="C241" s="163" t="s">
        <v>618</v>
      </c>
      <c r="D241" s="141" t="s">
        <v>623</v>
      </c>
      <c r="E241" s="164" t="s">
        <v>153</v>
      </c>
      <c r="F241" s="164">
        <v>17</v>
      </c>
      <c r="G241" s="164"/>
      <c r="H241" s="164"/>
      <c r="I241" s="160">
        <f t="shared" si="15"/>
        <v>0</v>
      </c>
      <c r="J241" s="32"/>
      <c r="K241" s="46"/>
      <c r="L241" s="47"/>
      <c r="M241" s="48"/>
      <c r="N241" s="117"/>
      <c r="O241" s="119"/>
    </row>
    <row r="242" spans="1:27" s="25" customFormat="1" ht="45">
      <c r="A242" s="162" t="s">
        <v>605</v>
      </c>
      <c r="B242" s="185" t="s">
        <v>142</v>
      </c>
      <c r="C242" s="218" t="s">
        <v>619</v>
      </c>
      <c r="D242" s="141" t="s">
        <v>624</v>
      </c>
      <c r="E242" s="164" t="s">
        <v>153</v>
      </c>
      <c r="F242" s="164">
        <v>13</v>
      </c>
      <c r="G242" s="164"/>
      <c r="H242" s="164"/>
      <c r="I242" s="160">
        <f t="shared" si="15"/>
        <v>0</v>
      </c>
      <c r="J242" s="32"/>
      <c r="K242" s="46"/>
      <c r="L242" s="47"/>
      <c r="M242" s="48"/>
      <c r="N242" s="117"/>
      <c r="O242" s="119"/>
    </row>
    <row r="243" spans="1:27" s="25" customFormat="1" ht="30">
      <c r="A243" s="162" t="s">
        <v>606</v>
      </c>
      <c r="B243" s="185" t="s">
        <v>142</v>
      </c>
      <c r="C243" s="218" t="s">
        <v>620</v>
      </c>
      <c r="D243" s="141" t="s">
        <v>673</v>
      </c>
      <c r="E243" s="164" t="s">
        <v>153</v>
      </c>
      <c r="F243" s="164">
        <v>4</v>
      </c>
      <c r="G243" s="164"/>
      <c r="H243" s="164"/>
      <c r="I243" s="160">
        <f t="shared" si="15"/>
        <v>0</v>
      </c>
      <c r="J243" s="30"/>
      <c r="K243" s="46"/>
      <c r="L243" s="47"/>
      <c r="M243" s="49"/>
      <c r="N243" s="117"/>
      <c r="O243" s="119"/>
    </row>
    <row r="244" spans="1:27" s="25" customFormat="1" ht="30">
      <c r="A244" s="162" t="s">
        <v>607</v>
      </c>
      <c r="B244" s="185" t="s">
        <v>150</v>
      </c>
      <c r="C244" s="163">
        <v>10848</v>
      </c>
      <c r="D244" s="141" t="s">
        <v>625</v>
      </c>
      <c r="E244" s="164" t="s">
        <v>153</v>
      </c>
      <c r="F244" s="164">
        <v>1</v>
      </c>
      <c r="G244" s="164"/>
      <c r="H244" s="164"/>
      <c r="I244" s="160">
        <f t="shared" si="15"/>
        <v>0</v>
      </c>
      <c r="J244" s="30"/>
      <c r="K244" s="46"/>
      <c r="L244" s="47"/>
      <c r="M244" s="49"/>
      <c r="N244" s="117"/>
      <c r="O244" s="119"/>
    </row>
    <row r="245" spans="1:27" s="25" customFormat="1">
      <c r="A245" s="162" t="s">
        <v>608</v>
      </c>
      <c r="B245" s="185" t="s">
        <v>150</v>
      </c>
      <c r="C245" s="163">
        <v>9537</v>
      </c>
      <c r="D245" s="141" t="s">
        <v>154</v>
      </c>
      <c r="E245" s="164" t="s">
        <v>152</v>
      </c>
      <c r="F245" s="164">
        <v>0</v>
      </c>
      <c r="G245" s="164"/>
      <c r="H245" s="164"/>
      <c r="I245" s="160">
        <f t="shared" ref="I245" si="16">F245*H245</f>
        <v>0</v>
      </c>
      <c r="J245" s="30"/>
      <c r="K245" s="46"/>
      <c r="L245" s="47"/>
      <c r="M245" s="49"/>
      <c r="N245" s="117"/>
      <c r="O245" s="119"/>
    </row>
    <row r="246" spans="1:27" s="25" customFormat="1" ht="30">
      <c r="A246" s="162" t="s">
        <v>609</v>
      </c>
      <c r="B246" s="185" t="s">
        <v>150</v>
      </c>
      <c r="C246" s="163">
        <v>86887</v>
      </c>
      <c r="D246" s="141" t="s">
        <v>674</v>
      </c>
      <c r="E246" s="164" t="s">
        <v>153</v>
      </c>
      <c r="F246" s="164">
        <v>23</v>
      </c>
      <c r="G246" s="164"/>
      <c r="H246" s="164"/>
      <c r="I246" s="160">
        <f t="shared" ref="I246:I255" si="17">F246*H246</f>
        <v>0</v>
      </c>
      <c r="J246" s="32"/>
      <c r="K246" s="46"/>
      <c r="L246" s="47"/>
      <c r="M246" s="48"/>
      <c r="N246" s="26"/>
      <c r="O246" s="37"/>
      <c r="P246" s="32"/>
      <c r="Q246" s="46"/>
      <c r="R246" s="47"/>
      <c r="S246" s="48"/>
      <c r="T246" s="48"/>
      <c r="U246" s="98"/>
      <c r="V246" s="32"/>
      <c r="W246" s="46"/>
      <c r="X246" s="47"/>
      <c r="Y246" s="48"/>
      <c r="Z246" s="48"/>
      <c r="AA246" s="98"/>
    </row>
    <row r="247" spans="1:27" s="25" customFormat="1" ht="45">
      <c r="A247" s="162" t="s">
        <v>610</v>
      </c>
      <c r="B247" s="185" t="s">
        <v>150</v>
      </c>
      <c r="C247" s="163">
        <v>86903</v>
      </c>
      <c r="D247" s="141" t="s">
        <v>675</v>
      </c>
      <c r="E247" s="164" t="s">
        <v>153</v>
      </c>
      <c r="F247" s="164">
        <v>4</v>
      </c>
      <c r="G247" s="164"/>
      <c r="H247" s="164"/>
      <c r="I247" s="160">
        <f t="shared" si="17"/>
        <v>0</v>
      </c>
      <c r="J247" s="32"/>
      <c r="K247" s="46"/>
      <c r="L247" s="47"/>
      <c r="M247" s="48"/>
      <c r="N247" s="117"/>
      <c r="O247" s="118"/>
    </row>
    <row r="248" spans="1:27" s="25" customFormat="1" ht="30">
      <c r="A248" s="162" t="s">
        <v>611</v>
      </c>
      <c r="B248" s="185" t="s">
        <v>150</v>
      </c>
      <c r="C248" s="163">
        <v>36211</v>
      </c>
      <c r="D248" s="141" t="s">
        <v>676</v>
      </c>
      <c r="E248" s="164" t="s">
        <v>153</v>
      </c>
      <c r="F248" s="164">
        <v>4</v>
      </c>
      <c r="G248" s="164"/>
      <c r="H248" s="164"/>
      <c r="I248" s="160">
        <f t="shared" si="17"/>
        <v>0</v>
      </c>
      <c r="J248" s="32"/>
      <c r="K248" s="46"/>
      <c r="L248" s="47"/>
      <c r="M248" s="48"/>
      <c r="N248" s="117"/>
      <c r="O248" s="119"/>
    </row>
    <row r="249" spans="1:27" s="25" customFormat="1" ht="30">
      <c r="A249" s="162" t="s">
        <v>621</v>
      </c>
      <c r="B249" s="185" t="s">
        <v>150</v>
      </c>
      <c r="C249" s="163">
        <v>36081</v>
      </c>
      <c r="D249" s="141" t="s">
        <v>677</v>
      </c>
      <c r="E249" s="164" t="s">
        <v>153</v>
      </c>
      <c r="F249" s="164">
        <v>8</v>
      </c>
      <c r="G249" s="164"/>
      <c r="H249" s="164"/>
      <c r="I249" s="160">
        <f t="shared" si="17"/>
        <v>0</v>
      </c>
      <c r="J249" s="32"/>
      <c r="K249" s="46"/>
      <c r="L249" s="47"/>
      <c r="M249" s="48"/>
      <c r="N249" s="117"/>
      <c r="O249" s="119"/>
    </row>
    <row r="250" spans="1:27" s="25" customFormat="1" ht="30">
      <c r="A250" s="162" t="s">
        <v>612</v>
      </c>
      <c r="B250" s="185" t="s">
        <v>150</v>
      </c>
      <c r="C250" s="163">
        <v>36801</v>
      </c>
      <c r="D250" s="141" t="s">
        <v>626</v>
      </c>
      <c r="E250" s="164" t="s">
        <v>153</v>
      </c>
      <c r="F250" s="164">
        <v>8</v>
      </c>
      <c r="G250" s="164"/>
      <c r="H250" s="164"/>
      <c r="I250" s="160">
        <f t="shared" si="17"/>
        <v>0</v>
      </c>
      <c r="J250" s="32"/>
      <c r="K250" s="46"/>
      <c r="L250" s="47"/>
      <c r="M250" s="48"/>
      <c r="N250" s="117"/>
      <c r="O250" s="119"/>
    </row>
    <row r="251" spans="1:27" s="25" customFormat="1" ht="30">
      <c r="A251" s="162" t="s">
        <v>613</v>
      </c>
      <c r="B251" s="185" t="s">
        <v>150</v>
      </c>
      <c r="C251" s="163">
        <v>95545</v>
      </c>
      <c r="D251" s="141" t="s">
        <v>627</v>
      </c>
      <c r="E251" s="164" t="s">
        <v>153</v>
      </c>
      <c r="F251" s="164">
        <v>23</v>
      </c>
      <c r="G251" s="164"/>
      <c r="H251" s="164"/>
      <c r="I251" s="160">
        <f t="shared" si="17"/>
        <v>0</v>
      </c>
      <c r="J251" s="32"/>
      <c r="K251" s="46"/>
      <c r="L251" s="47"/>
      <c r="M251" s="48"/>
      <c r="N251" s="117"/>
      <c r="O251" s="119"/>
    </row>
    <row r="252" spans="1:27" s="25" customFormat="1" ht="30.75" thickBot="1">
      <c r="A252" s="162" t="s">
        <v>614</v>
      </c>
      <c r="B252" s="185" t="s">
        <v>150</v>
      </c>
      <c r="C252" s="163">
        <v>95544</v>
      </c>
      <c r="D252" s="141" t="s">
        <v>631</v>
      </c>
      <c r="E252" s="164" t="s">
        <v>153</v>
      </c>
      <c r="F252" s="164">
        <v>7</v>
      </c>
      <c r="G252" s="164"/>
      <c r="H252" s="164"/>
      <c r="I252" s="160">
        <f t="shared" si="17"/>
        <v>0</v>
      </c>
      <c r="J252" s="122"/>
      <c r="K252" s="123"/>
      <c r="L252" s="47"/>
      <c r="M252" s="48"/>
      <c r="N252" s="117"/>
      <c r="O252" s="119"/>
    </row>
    <row r="253" spans="1:27" s="25" customFormat="1" ht="30">
      <c r="A253" s="162" t="s">
        <v>615</v>
      </c>
      <c r="B253" s="185" t="s">
        <v>150</v>
      </c>
      <c r="C253" s="163">
        <v>37400</v>
      </c>
      <c r="D253" s="141" t="s">
        <v>628</v>
      </c>
      <c r="E253" s="164" t="s">
        <v>153</v>
      </c>
      <c r="F253" s="164">
        <v>13</v>
      </c>
      <c r="G253" s="164"/>
      <c r="H253" s="164"/>
      <c r="I253" s="160">
        <f t="shared" si="17"/>
        <v>0</v>
      </c>
      <c r="J253" s="32"/>
      <c r="K253" s="46"/>
      <c r="L253" s="47"/>
      <c r="M253" s="48"/>
      <c r="N253" s="117"/>
      <c r="O253" s="119"/>
    </row>
    <row r="254" spans="1:27" s="25" customFormat="1" ht="30">
      <c r="A254" s="162" t="s">
        <v>695</v>
      </c>
      <c r="B254" s="185" t="s">
        <v>150</v>
      </c>
      <c r="C254" s="163">
        <v>36218</v>
      </c>
      <c r="D254" s="141" t="s">
        <v>630</v>
      </c>
      <c r="E254" s="164" t="s">
        <v>153</v>
      </c>
      <c r="F254" s="164">
        <v>8</v>
      </c>
      <c r="G254" s="164"/>
      <c r="H254" s="164"/>
      <c r="I254" s="160">
        <f t="shared" si="17"/>
        <v>0</v>
      </c>
      <c r="J254" s="32"/>
      <c r="K254" s="46"/>
      <c r="L254" s="47"/>
      <c r="M254" s="48"/>
      <c r="N254" s="117"/>
      <c r="O254" s="119"/>
    </row>
    <row r="255" spans="1:27" s="25" customFormat="1" ht="30">
      <c r="A255" s="162" t="s">
        <v>616</v>
      </c>
      <c r="B255" s="185" t="s">
        <v>150</v>
      </c>
      <c r="C255" s="163">
        <v>9535</v>
      </c>
      <c r="D255" s="141" t="s">
        <v>629</v>
      </c>
      <c r="E255" s="164" t="s">
        <v>153</v>
      </c>
      <c r="F255" s="164">
        <v>1</v>
      </c>
      <c r="G255" s="164"/>
      <c r="H255" s="164"/>
      <c r="I255" s="160">
        <f t="shared" si="17"/>
        <v>0</v>
      </c>
      <c r="J255" s="32"/>
      <c r="K255" s="46"/>
      <c r="L255" s="47"/>
      <c r="M255" s="48"/>
      <c r="N255" s="117"/>
      <c r="O255" s="119"/>
    </row>
    <row r="256" spans="1:27" s="25" customFormat="1" ht="15.75" thickBot="1">
      <c r="A256" s="238" t="s">
        <v>139</v>
      </c>
      <c r="B256" s="239"/>
      <c r="C256" s="239"/>
      <c r="D256" s="239"/>
      <c r="E256" s="239"/>
      <c r="F256" s="239"/>
      <c r="G256" s="239"/>
      <c r="H256" s="240"/>
      <c r="I256" s="161">
        <f>SUM(I234:I255)</f>
        <v>0</v>
      </c>
      <c r="J256" s="30"/>
      <c r="K256" s="46"/>
      <c r="L256" s="47"/>
      <c r="M256" s="49"/>
      <c r="N256" s="26"/>
      <c r="P256" s="30"/>
      <c r="Q256" s="46"/>
      <c r="R256" s="47"/>
      <c r="S256" s="49"/>
      <c r="T256" s="26"/>
      <c r="V256" s="30"/>
      <c r="W256" s="46"/>
      <c r="X256" s="47"/>
      <c r="Y256" s="49"/>
      <c r="Z256" s="26"/>
    </row>
    <row r="257" spans="1:27" s="25" customFormat="1">
      <c r="A257" s="182" t="s">
        <v>633</v>
      </c>
      <c r="B257" s="183"/>
      <c r="C257" s="183"/>
      <c r="D257" s="183"/>
      <c r="E257" s="183"/>
      <c r="F257" s="183"/>
      <c r="G257" s="183"/>
      <c r="H257" s="183"/>
      <c r="I257" s="184"/>
      <c r="J257" s="32"/>
      <c r="K257" s="46"/>
      <c r="L257" s="47"/>
      <c r="M257" s="48"/>
      <c r="N257" s="26"/>
      <c r="O257" s="37"/>
      <c r="P257" s="32"/>
      <c r="Q257" s="46"/>
      <c r="R257" s="47"/>
      <c r="S257" s="252"/>
      <c r="T257" s="252"/>
      <c r="U257" s="98"/>
      <c r="V257" s="32"/>
      <c r="W257" s="46"/>
      <c r="X257" s="47"/>
      <c r="Y257" s="252"/>
      <c r="Z257" s="252"/>
      <c r="AA257" s="98"/>
    </row>
    <row r="258" spans="1:27" s="25" customFormat="1" ht="60">
      <c r="A258" s="162" t="s">
        <v>634</v>
      </c>
      <c r="B258" s="185" t="s">
        <v>150</v>
      </c>
      <c r="C258" s="163">
        <v>94997</v>
      </c>
      <c r="D258" s="141" t="s">
        <v>696</v>
      </c>
      <c r="E258" s="164" t="s">
        <v>152</v>
      </c>
      <c r="F258" s="164">
        <v>743.55</v>
      </c>
      <c r="G258" s="164"/>
      <c r="H258" s="164"/>
      <c r="I258" s="160">
        <f t="shared" ref="I258" si="18">F258*H258</f>
        <v>0</v>
      </c>
      <c r="J258" s="32"/>
      <c r="K258" s="46"/>
      <c r="L258" s="47"/>
      <c r="M258" s="48"/>
      <c r="N258" s="26"/>
      <c r="O258" s="37"/>
      <c r="P258" s="32"/>
      <c r="Q258" s="46"/>
      <c r="R258" s="47"/>
      <c r="S258" s="48"/>
      <c r="T258" s="48"/>
      <c r="U258" s="98"/>
      <c r="V258" s="32"/>
      <c r="W258" s="46"/>
      <c r="X258" s="47"/>
      <c r="Y258" s="48"/>
      <c r="Z258" s="48"/>
      <c r="AA258" s="98"/>
    </row>
    <row r="259" spans="1:27" s="25" customFormat="1" ht="30" customHeight="1">
      <c r="A259" s="162" t="s">
        <v>635</v>
      </c>
      <c r="B259" s="185" t="s">
        <v>150</v>
      </c>
      <c r="C259" s="163" t="s">
        <v>636</v>
      </c>
      <c r="D259" s="141" t="s">
        <v>188</v>
      </c>
      <c r="E259" s="164" t="s">
        <v>152</v>
      </c>
      <c r="F259" s="164">
        <v>743.55</v>
      </c>
      <c r="G259" s="164"/>
      <c r="H259" s="164"/>
      <c r="I259" s="160">
        <f t="shared" ref="I259:I269" si="19">F259*H259</f>
        <v>0</v>
      </c>
      <c r="J259" s="32"/>
      <c r="K259" s="46"/>
      <c r="L259" s="47"/>
      <c r="M259" s="48"/>
      <c r="N259" s="26"/>
      <c r="O259" s="37"/>
      <c r="P259" s="32"/>
      <c r="Q259" s="46"/>
      <c r="R259" s="47"/>
      <c r="S259" s="48"/>
      <c r="T259" s="48"/>
      <c r="U259" s="98"/>
      <c r="V259" s="32"/>
      <c r="W259" s="46"/>
      <c r="X259" s="47"/>
      <c r="Y259" s="48"/>
      <c r="Z259" s="48"/>
      <c r="AA259" s="98"/>
    </row>
    <row r="260" spans="1:27" s="25" customFormat="1">
      <c r="A260" s="238" t="s">
        <v>139</v>
      </c>
      <c r="B260" s="239"/>
      <c r="C260" s="239"/>
      <c r="D260" s="239"/>
      <c r="E260" s="239"/>
      <c r="F260" s="239"/>
      <c r="G260" s="239"/>
      <c r="H260" s="240"/>
      <c r="I260" s="161">
        <f>SUM(I258:I259)</f>
        <v>0</v>
      </c>
      <c r="J260" s="32"/>
      <c r="K260" s="46"/>
      <c r="L260" s="47"/>
      <c r="M260" s="48"/>
      <c r="N260" s="117"/>
      <c r="O260" s="118"/>
    </row>
    <row r="261" spans="1:27" s="231" customFormat="1">
      <c r="A261" s="223" t="s">
        <v>637</v>
      </c>
      <c r="B261" s="224"/>
      <c r="C261" s="224"/>
      <c r="D261" s="224"/>
      <c r="E261" s="224"/>
      <c r="F261" s="224"/>
      <c r="G261" s="224"/>
      <c r="H261" s="224"/>
      <c r="I261" s="225"/>
      <c r="J261" s="226"/>
      <c r="K261" s="227"/>
      <c r="L261" s="227"/>
      <c r="M261" s="228"/>
      <c r="N261" s="229"/>
      <c r="O261" s="230"/>
    </row>
    <row r="262" spans="1:27" s="25" customFormat="1">
      <c r="A262" s="182" t="s">
        <v>638</v>
      </c>
      <c r="B262" s="183"/>
      <c r="C262" s="183"/>
      <c r="D262" s="183"/>
      <c r="E262" s="183"/>
      <c r="F262" s="183"/>
      <c r="G262" s="183"/>
      <c r="H262" s="183"/>
      <c r="I262" s="184"/>
      <c r="J262" s="32"/>
      <c r="K262" s="46"/>
      <c r="L262" s="47"/>
      <c r="M262" s="48"/>
      <c r="N262" s="117"/>
      <c r="O262" s="119"/>
    </row>
    <row r="263" spans="1:27" s="25" customFormat="1" ht="90">
      <c r="A263" s="162" t="s">
        <v>639</v>
      </c>
      <c r="B263" s="185" t="s">
        <v>150</v>
      </c>
      <c r="C263" s="163">
        <v>90877</v>
      </c>
      <c r="D263" s="141" t="s">
        <v>678</v>
      </c>
      <c r="E263" s="186" t="s">
        <v>141</v>
      </c>
      <c r="F263" s="164">
        <v>144</v>
      </c>
      <c r="G263" s="164"/>
      <c r="H263" s="164"/>
      <c r="I263" s="160">
        <f t="shared" si="19"/>
        <v>0</v>
      </c>
      <c r="J263" s="32"/>
      <c r="K263" s="46"/>
      <c r="L263" s="47"/>
      <c r="M263" s="48"/>
      <c r="N263" s="117"/>
      <c r="O263" s="119"/>
    </row>
    <row r="264" spans="1:27" s="25" customFormat="1" ht="60">
      <c r="A264" s="162" t="s">
        <v>640</v>
      </c>
      <c r="B264" s="185" t="s">
        <v>150</v>
      </c>
      <c r="C264" s="163">
        <v>96557</v>
      </c>
      <c r="D264" s="141" t="s">
        <v>222</v>
      </c>
      <c r="E264" s="186" t="s">
        <v>151</v>
      </c>
      <c r="F264" s="164">
        <v>8.7200000000000006</v>
      </c>
      <c r="G264" s="164"/>
      <c r="H264" s="164"/>
      <c r="I264" s="160">
        <f t="shared" si="19"/>
        <v>0</v>
      </c>
      <c r="J264" s="32"/>
      <c r="K264" s="46"/>
      <c r="L264" s="47"/>
      <c r="M264" s="48"/>
      <c r="N264" s="117"/>
      <c r="O264" s="119"/>
    </row>
    <row r="265" spans="1:27" s="25" customFormat="1" ht="30">
      <c r="A265" s="162" t="s">
        <v>641</v>
      </c>
      <c r="B265" s="185" t="s">
        <v>150</v>
      </c>
      <c r="C265" s="163">
        <v>96546</v>
      </c>
      <c r="D265" s="141" t="s">
        <v>211</v>
      </c>
      <c r="E265" s="186" t="s">
        <v>149</v>
      </c>
      <c r="F265" s="164">
        <v>419.27</v>
      </c>
      <c r="G265" s="164"/>
      <c r="H265" s="164"/>
      <c r="I265" s="160">
        <f t="shared" si="19"/>
        <v>0</v>
      </c>
      <c r="J265" s="32"/>
      <c r="K265" s="46"/>
      <c r="L265" s="47"/>
      <c r="M265" s="48"/>
      <c r="N265" s="117"/>
      <c r="O265" s="119"/>
    </row>
    <row r="266" spans="1:27" s="25" customFormat="1" ht="36.6" customHeight="1" thickBot="1">
      <c r="A266" s="162" t="s">
        <v>642</v>
      </c>
      <c r="B266" s="185" t="s">
        <v>150</v>
      </c>
      <c r="C266" s="163">
        <v>95577</v>
      </c>
      <c r="D266" s="141" t="s">
        <v>215</v>
      </c>
      <c r="E266" s="186" t="s">
        <v>149</v>
      </c>
      <c r="F266" s="164">
        <v>355.27</v>
      </c>
      <c r="G266" s="164"/>
      <c r="H266" s="164"/>
      <c r="I266" s="160">
        <f t="shared" si="19"/>
        <v>0</v>
      </c>
      <c r="J266" s="122"/>
      <c r="K266" s="123"/>
      <c r="L266" s="47"/>
      <c r="M266" s="48"/>
      <c r="N266" s="117"/>
      <c r="O266" s="119"/>
    </row>
    <row r="267" spans="1:27" s="25" customFormat="1" ht="45">
      <c r="A267" s="162" t="s">
        <v>643</v>
      </c>
      <c r="B267" s="185" t="s">
        <v>150</v>
      </c>
      <c r="C267" s="163">
        <v>95583</v>
      </c>
      <c r="D267" s="141" t="s">
        <v>217</v>
      </c>
      <c r="E267" s="186" t="s">
        <v>149</v>
      </c>
      <c r="F267" s="164">
        <v>69.09</v>
      </c>
      <c r="G267" s="164"/>
      <c r="H267" s="164"/>
      <c r="I267" s="160">
        <f t="shared" si="19"/>
        <v>0</v>
      </c>
      <c r="J267" s="32"/>
      <c r="K267" s="46"/>
      <c r="L267" s="47"/>
      <c r="M267" s="48"/>
      <c r="N267" s="117"/>
      <c r="O267" s="119"/>
    </row>
    <row r="268" spans="1:27" s="25" customFormat="1" ht="45">
      <c r="A268" s="162" t="s">
        <v>644</v>
      </c>
      <c r="B268" s="185" t="s">
        <v>150</v>
      </c>
      <c r="C268" s="163">
        <v>96522</v>
      </c>
      <c r="D268" s="141" t="s">
        <v>220</v>
      </c>
      <c r="E268" s="186" t="s">
        <v>151</v>
      </c>
      <c r="F268" s="164">
        <v>8.7200000000000006</v>
      </c>
      <c r="G268" s="164"/>
      <c r="H268" s="164"/>
      <c r="I268" s="160">
        <f t="shared" si="19"/>
        <v>0</v>
      </c>
      <c r="J268" s="32"/>
      <c r="K268" s="46"/>
      <c r="L268" s="47"/>
      <c r="M268" s="48"/>
      <c r="N268" s="117"/>
      <c r="O268" s="119"/>
    </row>
    <row r="269" spans="1:27" s="25" customFormat="1" ht="45">
      <c r="A269" s="162" t="s">
        <v>645</v>
      </c>
      <c r="B269" s="185" t="s">
        <v>150</v>
      </c>
      <c r="C269" s="163" t="s">
        <v>646</v>
      </c>
      <c r="D269" s="141" t="s">
        <v>189</v>
      </c>
      <c r="E269" s="186" t="s">
        <v>152</v>
      </c>
      <c r="F269" s="164">
        <v>364.8</v>
      </c>
      <c r="G269" s="164"/>
      <c r="H269" s="164"/>
      <c r="I269" s="160">
        <f t="shared" si="19"/>
        <v>0</v>
      </c>
      <c r="J269" s="32"/>
      <c r="K269" s="46"/>
      <c r="L269" s="47"/>
      <c r="M269" s="48"/>
      <c r="N269" s="117"/>
      <c r="O269" s="119"/>
    </row>
    <row r="270" spans="1:27" s="25" customFormat="1">
      <c r="A270" s="238" t="s">
        <v>139</v>
      </c>
      <c r="B270" s="239"/>
      <c r="C270" s="239"/>
      <c r="D270" s="239"/>
      <c r="E270" s="239"/>
      <c r="F270" s="239"/>
      <c r="G270" s="239"/>
      <c r="H270" s="240"/>
      <c r="I270" s="161">
        <f>SUM(I263:I269)</f>
        <v>0</v>
      </c>
      <c r="J270" s="30"/>
      <c r="K270" s="46"/>
      <c r="L270" s="47"/>
      <c r="M270" s="49"/>
      <c r="N270" s="26"/>
      <c r="P270" s="30"/>
      <c r="Q270" s="46"/>
      <c r="R270" s="47"/>
      <c r="S270" s="49"/>
      <c r="T270" s="26"/>
      <c r="V270" s="30"/>
      <c r="W270" s="46"/>
      <c r="X270" s="47"/>
      <c r="Y270" s="49"/>
      <c r="Z270" s="26"/>
    </row>
    <row r="271" spans="1:27" s="25" customFormat="1">
      <c r="A271" s="182" t="s">
        <v>647</v>
      </c>
      <c r="B271" s="183"/>
      <c r="C271" s="183"/>
      <c r="D271" s="183"/>
      <c r="E271" s="183"/>
      <c r="F271" s="183"/>
      <c r="G271" s="183"/>
      <c r="H271" s="183"/>
      <c r="I271" s="184"/>
      <c r="J271" s="30"/>
      <c r="K271" s="46"/>
      <c r="L271" s="47"/>
      <c r="M271" s="49"/>
      <c r="N271" s="26"/>
      <c r="P271" s="30"/>
      <c r="Q271" s="46"/>
      <c r="R271" s="47"/>
      <c r="S271" s="49"/>
      <c r="T271" s="26"/>
      <c r="V271" s="30"/>
      <c r="W271" s="46"/>
      <c r="X271" s="47"/>
      <c r="Y271" s="49"/>
      <c r="Z271" s="26"/>
    </row>
    <row r="272" spans="1:27" s="25" customFormat="1" ht="30">
      <c r="A272" s="162" t="s">
        <v>648</v>
      </c>
      <c r="B272" s="185" t="s">
        <v>143</v>
      </c>
      <c r="C272" s="218" t="s">
        <v>271</v>
      </c>
      <c r="D272" s="141" t="s">
        <v>276</v>
      </c>
      <c r="E272" s="186" t="s">
        <v>149</v>
      </c>
      <c r="F272" s="166">
        <v>9610.36</v>
      </c>
      <c r="G272" s="166"/>
      <c r="H272" s="164"/>
      <c r="I272" s="160">
        <f>F272*H272</f>
        <v>0</v>
      </c>
      <c r="J272" s="30"/>
      <c r="K272" s="46"/>
      <c r="L272" s="47"/>
      <c r="M272" s="49"/>
      <c r="N272" s="26"/>
      <c r="P272" s="30"/>
      <c r="Q272" s="46"/>
      <c r="R272" s="47"/>
      <c r="S272" s="49"/>
      <c r="T272" s="26"/>
      <c r="V272" s="30"/>
      <c r="W272" s="46"/>
      <c r="X272" s="47"/>
      <c r="Y272" s="49"/>
      <c r="Z272" s="26"/>
    </row>
    <row r="273" spans="1:26" s="25" customFormat="1" ht="45">
      <c r="A273" s="162" t="s">
        <v>649</v>
      </c>
      <c r="B273" s="185" t="s">
        <v>150</v>
      </c>
      <c r="C273" s="163">
        <v>95468</v>
      </c>
      <c r="D273" s="141" t="s">
        <v>572</v>
      </c>
      <c r="E273" s="186" t="s">
        <v>152</v>
      </c>
      <c r="F273" s="166">
        <v>325.12</v>
      </c>
      <c r="G273" s="166"/>
      <c r="H273" s="164"/>
      <c r="I273" s="160">
        <f>F273*H273</f>
        <v>0</v>
      </c>
      <c r="J273" s="30"/>
      <c r="K273" s="46"/>
      <c r="L273" s="47"/>
      <c r="M273" s="49"/>
      <c r="N273" s="26"/>
      <c r="P273" s="30"/>
      <c r="Q273" s="46"/>
      <c r="R273" s="47"/>
      <c r="S273" s="49"/>
      <c r="T273" s="26"/>
      <c r="V273" s="30"/>
      <c r="W273" s="46"/>
      <c r="X273" s="47"/>
      <c r="Y273" s="49"/>
      <c r="Z273" s="26"/>
    </row>
    <row r="274" spans="1:26" s="25" customFormat="1">
      <c r="A274" s="162" t="s">
        <v>650</v>
      </c>
      <c r="B274" s="185" t="s">
        <v>143</v>
      </c>
      <c r="C274" s="218" t="s">
        <v>206</v>
      </c>
      <c r="D274" s="141" t="s">
        <v>651</v>
      </c>
      <c r="E274" s="186" t="s">
        <v>632</v>
      </c>
      <c r="F274" s="166">
        <v>1</v>
      </c>
      <c r="G274" s="166"/>
      <c r="H274" s="164"/>
      <c r="I274" s="160">
        <f>F274*H274</f>
        <v>0</v>
      </c>
      <c r="J274" s="30"/>
      <c r="K274" s="46"/>
      <c r="L274" s="47"/>
      <c r="M274" s="49"/>
      <c r="N274" s="26"/>
      <c r="P274" s="30"/>
      <c r="Q274" s="46"/>
      <c r="R274" s="47"/>
      <c r="S274" s="49"/>
      <c r="T274" s="26"/>
      <c r="V274" s="30"/>
      <c r="W274" s="46"/>
      <c r="X274" s="47"/>
      <c r="Y274" s="49"/>
      <c r="Z274" s="26"/>
    </row>
    <row r="275" spans="1:26" s="25" customFormat="1">
      <c r="A275" s="238" t="s">
        <v>139</v>
      </c>
      <c r="B275" s="239"/>
      <c r="C275" s="239"/>
      <c r="D275" s="239"/>
      <c r="E275" s="239"/>
      <c r="F275" s="239"/>
      <c r="G275" s="239"/>
      <c r="H275" s="240"/>
      <c r="I275" s="161">
        <f>SUM(I272:I274)</f>
        <v>0</v>
      </c>
      <c r="J275" s="30"/>
      <c r="K275" s="46"/>
      <c r="L275" s="47"/>
      <c r="M275" s="49"/>
      <c r="N275" s="26"/>
      <c r="P275" s="30"/>
      <c r="Q275" s="46"/>
      <c r="R275" s="47"/>
      <c r="S275" s="49"/>
      <c r="T275" s="26"/>
      <c r="V275" s="30"/>
      <c r="W275" s="46"/>
      <c r="X275" s="47"/>
      <c r="Y275" s="49"/>
      <c r="Z275" s="26"/>
    </row>
    <row r="276" spans="1:26" s="25" customFormat="1">
      <c r="A276" s="182" t="s">
        <v>652</v>
      </c>
      <c r="B276" s="183"/>
      <c r="C276" s="183"/>
      <c r="D276" s="183"/>
      <c r="E276" s="183"/>
      <c r="F276" s="183"/>
      <c r="G276" s="183"/>
      <c r="H276" s="183"/>
      <c r="I276" s="184"/>
      <c r="J276" s="30"/>
      <c r="K276" s="46"/>
      <c r="L276" s="47"/>
      <c r="M276" s="49"/>
      <c r="N276" s="26"/>
      <c r="P276" s="30"/>
      <c r="Q276" s="46"/>
      <c r="R276" s="47"/>
      <c r="S276" s="49"/>
      <c r="T276" s="26"/>
      <c r="V276" s="30"/>
      <c r="W276" s="46"/>
      <c r="X276" s="47"/>
      <c r="Y276" s="49"/>
      <c r="Z276" s="26"/>
    </row>
    <row r="277" spans="1:26" s="25" customFormat="1" ht="45">
      <c r="A277" s="162" t="s">
        <v>653</v>
      </c>
      <c r="B277" s="185" t="s">
        <v>150</v>
      </c>
      <c r="C277" s="163">
        <v>95745</v>
      </c>
      <c r="D277" s="141" t="s">
        <v>679</v>
      </c>
      <c r="E277" s="186" t="s">
        <v>152</v>
      </c>
      <c r="F277" s="166">
        <v>252</v>
      </c>
      <c r="G277" s="166"/>
      <c r="H277" s="164"/>
      <c r="I277" s="160">
        <f>F277*H277</f>
        <v>0</v>
      </c>
      <c r="J277" s="30"/>
      <c r="K277" s="46"/>
      <c r="L277" s="47"/>
      <c r="M277" s="49"/>
      <c r="N277" s="26"/>
      <c r="P277" s="30"/>
      <c r="Q277" s="46"/>
      <c r="R277" s="47"/>
      <c r="S277" s="49"/>
      <c r="T277" s="26"/>
      <c r="V277" s="30"/>
      <c r="W277" s="46"/>
      <c r="X277" s="47"/>
      <c r="Y277" s="49"/>
      <c r="Z277" s="26"/>
    </row>
    <row r="278" spans="1:26" s="25" customFormat="1" ht="45">
      <c r="A278" s="162" t="s">
        <v>654</v>
      </c>
      <c r="B278" s="185" t="s">
        <v>150</v>
      </c>
      <c r="C278" s="163">
        <v>95746</v>
      </c>
      <c r="D278" s="141" t="s">
        <v>680</v>
      </c>
      <c r="E278" s="186" t="s">
        <v>152</v>
      </c>
      <c r="F278" s="166">
        <v>114</v>
      </c>
      <c r="G278" s="166"/>
      <c r="H278" s="164"/>
      <c r="I278" s="160">
        <f t="shared" ref="I278:I289" si="20">F278*H278</f>
        <v>0</v>
      </c>
      <c r="J278" s="30"/>
      <c r="K278" s="46"/>
      <c r="L278" s="47"/>
      <c r="M278" s="49"/>
      <c r="N278" s="26"/>
      <c r="P278" s="30"/>
      <c r="Q278" s="46"/>
      <c r="R278" s="47"/>
      <c r="S278" s="49"/>
      <c r="T278" s="26"/>
      <c r="V278" s="30"/>
      <c r="W278" s="46"/>
      <c r="X278" s="47"/>
      <c r="Y278" s="49"/>
      <c r="Z278" s="26"/>
    </row>
    <row r="279" spans="1:26" s="25" customFormat="1" ht="45">
      <c r="A279" s="162" t="s">
        <v>655</v>
      </c>
      <c r="B279" s="185" t="s">
        <v>150</v>
      </c>
      <c r="C279" s="163">
        <v>95752</v>
      </c>
      <c r="D279" s="141" t="s">
        <v>681</v>
      </c>
      <c r="E279" s="186" t="s">
        <v>152</v>
      </c>
      <c r="F279" s="166">
        <v>44</v>
      </c>
      <c r="G279" s="166"/>
      <c r="H279" s="164"/>
      <c r="I279" s="160">
        <f t="shared" si="20"/>
        <v>0</v>
      </c>
      <c r="J279" s="30"/>
      <c r="K279" s="46"/>
      <c r="L279" s="47"/>
      <c r="M279" s="49"/>
      <c r="N279" s="26"/>
      <c r="P279" s="30"/>
      <c r="Q279" s="46"/>
      <c r="R279" s="47"/>
      <c r="S279" s="49"/>
      <c r="T279" s="26"/>
      <c r="V279" s="30"/>
      <c r="W279" s="46"/>
      <c r="X279" s="47"/>
      <c r="Y279" s="49"/>
      <c r="Z279" s="26"/>
    </row>
    <row r="280" spans="1:26" s="25" customFormat="1" ht="45">
      <c r="A280" s="162" t="s">
        <v>656</v>
      </c>
      <c r="B280" s="185" t="s">
        <v>150</v>
      </c>
      <c r="C280" s="163">
        <v>95779</v>
      </c>
      <c r="D280" s="141" t="s">
        <v>682</v>
      </c>
      <c r="E280" s="186" t="s">
        <v>152</v>
      </c>
      <c r="F280" s="166">
        <v>80</v>
      </c>
      <c r="G280" s="166"/>
      <c r="H280" s="164"/>
      <c r="I280" s="160">
        <f t="shared" si="20"/>
        <v>0</v>
      </c>
      <c r="J280" s="30"/>
      <c r="K280" s="46"/>
      <c r="L280" s="47"/>
      <c r="M280" s="49"/>
      <c r="N280" s="26"/>
      <c r="P280" s="30"/>
      <c r="Q280" s="46"/>
      <c r="R280" s="47"/>
      <c r="S280" s="49"/>
      <c r="T280" s="26"/>
      <c r="V280" s="30"/>
      <c r="W280" s="46"/>
      <c r="X280" s="47"/>
      <c r="Y280" s="49"/>
      <c r="Z280" s="26"/>
    </row>
    <row r="281" spans="1:26" s="25" customFormat="1" ht="45">
      <c r="A281" s="162" t="s">
        <v>657</v>
      </c>
      <c r="B281" s="185" t="s">
        <v>150</v>
      </c>
      <c r="C281" s="163">
        <v>95785</v>
      </c>
      <c r="D281" s="141" t="s">
        <v>683</v>
      </c>
      <c r="E281" s="186" t="s">
        <v>152</v>
      </c>
      <c r="F281" s="166">
        <v>6</v>
      </c>
      <c r="G281" s="166"/>
      <c r="H281" s="164"/>
      <c r="I281" s="160">
        <f t="shared" si="20"/>
        <v>0</v>
      </c>
      <c r="J281" s="30"/>
      <c r="K281" s="46"/>
      <c r="L281" s="47"/>
      <c r="M281" s="49"/>
      <c r="N281" s="26"/>
      <c r="P281" s="30"/>
      <c r="Q281" s="46"/>
      <c r="R281" s="47"/>
      <c r="S281" s="49"/>
      <c r="T281" s="26"/>
      <c r="V281" s="30"/>
      <c r="W281" s="46"/>
      <c r="X281" s="47"/>
      <c r="Y281" s="49"/>
      <c r="Z281" s="26"/>
    </row>
    <row r="282" spans="1:26" s="25" customFormat="1" ht="45">
      <c r="A282" s="162" t="s">
        <v>658</v>
      </c>
      <c r="B282" s="185" t="s">
        <v>150</v>
      </c>
      <c r="C282" s="163">
        <v>95781</v>
      </c>
      <c r="D282" s="141" t="s">
        <v>684</v>
      </c>
      <c r="E282" s="186" t="s">
        <v>152</v>
      </c>
      <c r="F282" s="166">
        <v>30</v>
      </c>
      <c r="G282" s="166"/>
      <c r="H282" s="164"/>
      <c r="I282" s="160">
        <f t="shared" si="20"/>
        <v>0</v>
      </c>
      <c r="J282" s="30"/>
      <c r="K282" s="46"/>
      <c r="L282" s="47"/>
      <c r="M282" s="49"/>
      <c r="N282" s="26"/>
      <c r="P282" s="30"/>
      <c r="Q282" s="46"/>
      <c r="R282" s="47"/>
      <c r="S282" s="49"/>
      <c r="T282" s="26"/>
      <c r="V282" s="30"/>
      <c r="W282" s="46"/>
      <c r="X282" s="47"/>
      <c r="Y282" s="49"/>
      <c r="Z282" s="26"/>
    </row>
    <row r="283" spans="1:26" s="25" customFormat="1" ht="45">
      <c r="A283" s="162" t="s">
        <v>659</v>
      </c>
      <c r="B283" s="185" t="s">
        <v>150</v>
      </c>
      <c r="C283" s="163">
        <v>91836</v>
      </c>
      <c r="D283" s="141" t="s">
        <v>552</v>
      </c>
      <c r="E283" s="186" t="s">
        <v>152</v>
      </c>
      <c r="F283" s="166">
        <v>16</v>
      </c>
      <c r="G283" s="166"/>
      <c r="H283" s="164"/>
      <c r="I283" s="160">
        <f t="shared" si="20"/>
        <v>0</v>
      </c>
      <c r="J283" s="30"/>
      <c r="K283" s="46"/>
      <c r="L283" s="47"/>
      <c r="M283" s="49"/>
      <c r="N283" s="26"/>
      <c r="P283" s="30"/>
      <c r="Q283" s="46"/>
      <c r="R283" s="47"/>
      <c r="S283" s="49"/>
      <c r="T283" s="26"/>
      <c r="V283" s="30"/>
      <c r="W283" s="46"/>
      <c r="X283" s="47"/>
      <c r="Y283" s="49"/>
      <c r="Z283" s="26"/>
    </row>
    <row r="284" spans="1:26" s="25" customFormat="1" ht="30">
      <c r="A284" s="162" t="s">
        <v>660</v>
      </c>
      <c r="B284" s="185" t="s">
        <v>150</v>
      </c>
      <c r="C284" s="163">
        <v>9335</v>
      </c>
      <c r="D284" s="141" t="s">
        <v>413</v>
      </c>
      <c r="E284" s="186" t="s">
        <v>152</v>
      </c>
      <c r="F284" s="166">
        <v>1.44</v>
      </c>
      <c r="G284" s="166"/>
      <c r="H284" s="164"/>
      <c r="I284" s="160">
        <f t="shared" si="20"/>
        <v>0</v>
      </c>
      <c r="J284" s="30"/>
      <c r="K284" s="46"/>
      <c r="L284" s="47"/>
      <c r="M284" s="49"/>
      <c r="N284" s="26"/>
      <c r="P284" s="30"/>
      <c r="Q284" s="46"/>
      <c r="R284" s="47"/>
      <c r="S284" s="49"/>
      <c r="T284" s="26"/>
      <c r="V284" s="30"/>
      <c r="W284" s="46"/>
      <c r="X284" s="47"/>
      <c r="Y284" s="49"/>
      <c r="Z284" s="26"/>
    </row>
    <row r="285" spans="1:26" s="25" customFormat="1">
      <c r="A285" s="162" t="s">
        <v>661</v>
      </c>
      <c r="B285" s="185" t="s">
        <v>150</v>
      </c>
      <c r="C285" s="163">
        <v>96995</v>
      </c>
      <c r="D285" s="141" t="s">
        <v>414</v>
      </c>
      <c r="E285" s="186" t="s">
        <v>152</v>
      </c>
      <c r="F285" s="166">
        <v>1.44</v>
      </c>
      <c r="G285" s="166"/>
      <c r="H285" s="164"/>
      <c r="I285" s="160">
        <f t="shared" si="20"/>
        <v>0</v>
      </c>
      <c r="J285" s="30"/>
      <c r="K285" s="46"/>
      <c r="L285" s="47"/>
      <c r="M285" s="49"/>
      <c r="N285" s="26"/>
      <c r="P285" s="30"/>
      <c r="Q285" s="46"/>
      <c r="R285" s="47"/>
      <c r="S285" s="49"/>
      <c r="T285" s="26"/>
      <c r="V285" s="30"/>
      <c r="W285" s="46"/>
      <c r="X285" s="47"/>
      <c r="Y285" s="49"/>
      <c r="Z285" s="26"/>
    </row>
    <row r="286" spans="1:26" s="25" customFormat="1" ht="45">
      <c r="A286" s="162" t="s">
        <v>662</v>
      </c>
      <c r="B286" s="185" t="s">
        <v>150</v>
      </c>
      <c r="C286" s="163">
        <v>97584</v>
      </c>
      <c r="D286" s="141" t="s">
        <v>685</v>
      </c>
      <c r="E286" s="186" t="s">
        <v>152</v>
      </c>
      <c r="F286" s="166">
        <v>80</v>
      </c>
      <c r="G286" s="166"/>
      <c r="H286" s="164"/>
      <c r="I286" s="160">
        <f t="shared" si="20"/>
        <v>0</v>
      </c>
      <c r="J286" s="30"/>
      <c r="K286" s="46"/>
      <c r="L286" s="47"/>
      <c r="M286" s="49"/>
      <c r="N286" s="26"/>
      <c r="P286" s="30"/>
      <c r="Q286" s="46"/>
      <c r="R286" s="47"/>
      <c r="S286" s="49"/>
      <c r="T286" s="26"/>
      <c r="V286" s="30"/>
      <c r="W286" s="46"/>
      <c r="X286" s="47"/>
      <c r="Y286" s="49"/>
      <c r="Z286" s="26"/>
    </row>
    <row r="287" spans="1:26" s="25" customFormat="1" ht="30">
      <c r="A287" s="162" t="s">
        <v>663</v>
      </c>
      <c r="B287" s="185" t="s">
        <v>142</v>
      </c>
      <c r="C287" s="218" t="s">
        <v>666</v>
      </c>
      <c r="D287" s="141" t="s">
        <v>686</v>
      </c>
      <c r="E287" s="186" t="s">
        <v>152</v>
      </c>
      <c r="F287" s="166">
        <v>80</v>
      </c>
      <c r="G287" s="166"/>
      <c r="H287" s="164"/>
      <c r="I287" s="160">
        <f t="shared" si="20"/>
        <v>0</v>
      </c>
      <c r="J287" s="30"/>
      <c r="K287" s="46"/>
      <c r="L287" s="47"/>
      <c r="M287" s="49"/>
      <c r="N287" s="26"/>
      <c r="P287" s="30"/>
      <c r="Q287" s="46"/>
      <c r="R287" s="47"/>
      <c r="S287" s="49"/>
      <c r="T287" s="26"/>
      <c r="V287" s="30"/>
      <c r="W287" s="46"/>
      <c r="X287" s="47"/>
      <c r="Y287" s="49"/>
      <c r="Z287" s="26"/>
    </row>
    <row r="288" spans="1:26" s="25" customFormat="1" ht="45">
      <c r="A288" s="162" t="s">
        <v>664</v>
      </c>
      <c r="B288" s="185" t="s">
        <v>150</v>
      </c>
      <c r="C288" s="163">
        <v>91926</v>
      </c>
      <c r="D288" s="141" t="s">
        <v>565</v>
      </c>
      <c r="E288" s="186" t="s">
        <v>152</v>
      </c>
      <c r="F288" s="166">
        <v>880</v>
      </c>
      <c r="G288" s="166"/>
      <c r="H288" s="164"/>
      <c r="I288" s="160">
        <f t="shared" si="20"/>
        <v>0</v>
      </c>
      <c r="J288" s="30"/>
      <c r="K288" s="46"/>
      <c r="L288" s="47"/>
      <c r="M288" s="49"/>
      <c r="N288" s="26"/>
      <c r="P288" s="30"/>
      <c r="Q288" s="46"/>
      <c r="R288" s="47"/>
      <c r="S288" s="49"/>
      <c r="T288" s="26"/>
      <c r="V288" s="30"/>
      <c r="W288" s="46"/>
      <c r="X288" s="47"/>
      <c r="Y288" s="49"/>
      <c r="Z288" s="26"/>
    </row>
    <row r="289" spans="1:26" s="25" customFormat="1" ht="45">
      <c r="A289" s="162" t="s">
        <v>665</v>
      </c>
      <c r="B289" s="185" t="s">
        <v>150</v>
      </c>
      <c r="C289" s="163">
        <v>91928</v>
      </c>
      <c r="D289" s="141" t="s">
        <v>687</v>
      </c>
      <c r="E289" s="186" t="s">
        <v>152</v>
      </c>
      <c r="F289" s="166">
        <v>1200</v>
      </c>
      <c r="G289" s="166"/>
      <c r="H289" s="164"/>
      <c r="I289" s="160">
        <f t="shared" si="20"/>
        <v>0</v>
      </c>
      <c r="J289" s="30"/>
      <c r="K289" s="46"/>
      <c r="L289" s="47"/>
      <c r="M289" s="49"/>
      <c r="N289" s="26"/>
      <c r="P289" s="30"/>
      <c r="Q289" s="46"/>
      <c r="R289" s="47"/>
      <c r="S289" s="49"/>
      <c r="T289" s="26"/>
      <c r="V289" s="30"/>
      <c r="W289" s="46"/>
      <c r="X289" s="47"/>
      <c r="Y289" s="49"/>
      <c r="Z289" s="26"/>
    </row>
    <row r="290" spans="1:26" s="25" customFormat="1">
      <c r="A290" s="238" t="s">
        <v>139</v>
      </c>
      <c r="B290" s="239"/>
      <c r="C290" s="239"/>
      <c r="D290" s="239"/>
      <c r="E290" s="239"/>
      <c r="F290" s="239"/>
      <c r="G290" s="239"/>
      <c r="H290" s="240"/>
      <c r="I290" s="161">
        <f>SUM(I277:I289)</f>
        <v>0</v>
      </c>
      <c r="J290" s="30"/>
      <c r="K290" s="46"/>
      <c r="L290" s="47"/>
      <c r="M290" s="49"/>
      <c r="N290" s="26"/>
      <c r="P290" s="30"/>
      <c r="Q290" s="46"/>
      <c r="R290" s="47"/>
      <c r="S290" s="49"/>
      <c r="T290" s="26"/>
      <c r="V290" s="30"/>
      <c r="W290" s="46"/>
      <c r="X290" s="47"/>
      <c r="Y290" s="49"/>
      <c r="Z290" s="26"/>
    </row>
    <row r="291" spans="1:26" s="25" customFormat="1">
      <c r="A291" s="270"/>
      <c r="B291" s="271"/>
      <c r="C291" s="271"/>
      <c r="D291" s="271"/>
      <c r="E291" s="271"/>
      <c r="F291" s="271"/>
      <c r="G291" s="271"/>
      <c r="H291" s="271"/>
      <c r="I291" s="272"/>
      <c r="J291" s="30"/>
      <c r="K291" s="46"/>
      <c r="L291" s="47"/>
      <c r="M291" s="49"/>
      <c r="N291" s="26"/>
      <c r="P291" s="30"/>
      <c r="Q291" s="46"/>
      <c r="R291" s="47"/>
      <c r="S291" s="49"/>
      <c r="T291" s="26"/>
      <c r="V291" s="30"/>
      <c r="W291" s="46"/>
      <c r="X291" s="47"/>
      <c r="Y291" s="49"/>
      <c r="Z291" s="26"/>
    </row>
    <row r="292" spans="1:26" s="25" customFormat="1" ht="30" customHeight="1">
      <c r="A292" s="267" t="s">
        <v>140</v>
      </c>
      <c r="B292" s="268"/>
      <c r="C292" s="268"/>
      <c r="D292" s="268"/>
      <c r="E292" s="268"/>
      <c r="F292" s="268"/>
      <c r="G292" s="268"/>
      <c r="H292" s="269"/>
      <c r="I292" s="165"/>
      <c r="J292" s="30"/>
      <c r="K292" s="46"/>
      <c r="L292" s="47"/>
      <c r="M292" s="49"/>
      <c r="N292" s="26"/>
      <c r="P292" s="30"/>
      <c r="Q292" s="46"/>
      <c r="R292" s="47"/>
      <c r="S292" s="49"/>
      <c r="T292" s="26"/>
      <c r="V292" s="30"/>
      <c r="W292" s="46"/>
      <c r="X292" s="47"/>
      <c r="Y292" s="49"/>
      <c r="Z292" s="26"/>
    </row>
    <row r="293" spans="1:26" s="25" customFormat="1" ht="35.450000000000003" customHeight="1">
      <c r="A293" s="258"/>
      <c r="B293" s="258"/>
      <c r="C293" s="258"/>
      <c r="D293" s="258"/>
      <c r="E293" s="258"/>
      <c r="F293" s="258"/>
      <c r="G293" s="258"/>
      <c r="H293" s="258"/>
      <c r="I293" s="258"/>
      <c r="J293" s="30"/>
      <c r="K293" s="46"/>
      <c r="L293" s="47"/>
      <c r="M293" s="49"/>
      <c r="N293" s="26"/>
      <c r="P293" s="30"/>
      <c r="Q293" s="46"/>
      <c r="R293" s="47"/>
      <c r="S293" s="49"/>
      <c r="T293" s="26"/>
      <c r="V293" s="30"/>
      <c r="W293" s="46"/>
      <c r="X293" s="47"/>
      <c r="Y293" s="49"/>
      <c r="Z293" s="26"/>
    </row>
    <row r="294" spans="1:26" s="25" customFormat="1" ht="15" customHeight="1">
      <c r="A294" s="139"/>
      <c r="B294" s="139"/>
      <c r="C294" s="139"/>
      <c r="D294" s="139"/>
      <c r="E294" s="139"/>
      <c r="F294" s="139"/>
      <c r="G294" s="139"/>
      <c r="H294" s="139"/>
      <c r="I294" s="139"/>
      <c r="J294" s="30"/>
      <c r="K294" s="46"/>
      <c r="L294" s="47"/>
      <c r="M294" s="49"/>
      <c r="N294" s="26"/>
      <c r="P294" s="30"/>
      <c r="Q294" s="46"/>
      <c r="R294" s="47"/>
      <c r="S294" s="49"/>
      <c r="T294" s="26"/>
      <c r="V294" s="30"/>
      <c r="W294" s="46"/>
      <c r="X294" s="47"/>
      <c r="Y294" s="49"/>
      <c r="Z294" s="26"/>
    </row>
    <row r="295" spans="1:26" s="25" customFormat="1">
      <c r="A295" s="142"/>
      <c r="B295" s="142"/>
      <c r="C295" s="167"/>
      <c r="D295" s="143"/>
      <c r="E295" s="142"/>
      <c r="F295" s="144"/>
      <c r="G295" s="144"/>
      <c r="H295" s="145"/>
      <c r="I295" s="146"/>
      <c r="J295" s="30"/>
      <c r="K295" s="46"/>
      <c r="L295" s="47"/>
      <c r="M295" s="49"/>
      <c r="N295" s="26"/>
      <c r="P295" s="30"/>
      <c r="Q295" s="46"/>
      <c r="R295" s="47"/>
      <c r="S295" s="49"/>
      <c r="T295" s="26"/>
      <c r="V295" s="30"/>
      <c r="W295" s="46"/>
      <c r="X295" s="47"/>
      <c r="Y295" s="49"/>
      <c r="Z295" s="26"/>
    </row>
    <row r="296" spans="1:26" s="25" customFormat="1" ht="15" customHeight="1">
      <c r="A296" s="257"/>
      <c r="B296" s="257"/>
      <c r="C296" s="257"/>
      <c r="D296" s="257"/>
      <c r="E296" s="257"/>
      <c r="F296" s="257"/>
      <c r="G296" s="257"/>
      <c r="H296" s="257"/>
      <c r="I296" s="257"/>
      <c r="J296" s="30"/>
      <c r="K296" s="46"/>
      <c r="L296" s="47"/>
      <c r="M296" s="49"/>
      <c r="N296" s="26"/>
      <c r="P296" s="30"/>
      <c r="Q296" s="46"/>
      <c r="R296" s="47"/>
      <c r="S296" s="49"/>
      <c r="T296" s="26"/>
      <c r="V296" s="30"/>
      <c r="W296" s="46"/>
      <c r="X296" s="47"/>
      <c r="Y296" s="49"/>
      <c r="Z296" s="26"/>
    </row>
    <row r="297" spans="1:26" s="25" customFormat="1" ht="15" customHeight="1">
      <c r="A297" s="257"/>
      <c r="B297" s="257"/>
      <c r="C297" s="257"/>
      <c r="D297" s="257"/>
      <c r="E297" s="257"/>
      <c r="F297" s="257"/>
      <c r="G297" s="257"/>
      <c r="H297" s="257"/>
      <c r="I297" s="257"/>
      <c r="J297" s="30"/>
      <c r="K297" s="46"/>
      <c r="L297" s="47"/>
      <c r="M297" s="49"/>
      <c r="N297" s="26"/>
      <c r="P297" s="30"/>
      <c r="Q297" s="46"/>
      <c r="R297" s="47"/>
      <c r="S297" s="49"/>
      <c r="T297" s="26"/>
      <c r="V297" s="30"/>
      <c r="W297" s="46"/>
      <c r="X297" s="47"/>
      <c r="Y297" s="49"/>
      <c r="Z297" s="26"/>
    </row>
    <row r="298" spans="1:26" s="25" customFormat="1">
      <c r="A298" s="142"/>
      <c r="B298" s="142"/>
      <c r="C298" s="167"/>
      <c r="D298" s="143"/>
      <c r="E298" s="142"/>
      <c r="F298" s="144"/>
      <c r="G298" s="144"/>
      <c r="H298" s="145"/>
      <c r="I298" s="146"/>
      <c r="J298" s="30"/>
      <c r="K298" s="46"/>
      <c r="L298" s="47"/>
      <c r="M298" s="49"/>
      <c r="N298" s="26"/>
      <c r="P298" s="30"/>
      <c r="Q298" s="46"/>
      <c r="R298" s="47"/>
      <c r="S298" s="49"/>
      <c r="T298" s="26"/>
      <c r="V298" s="30"/>
      <c r="W298" s="46"/>
      <c r="X298" s="47"/>
      <c r="Y298" s="49"/>
      <c r="Z298" s="26"/>
    </row>
    <row r="299" spans="1:26" s="25" customFormat="1">
      <c r="A299" s="142"/>
      <c r="B299" s="142"/>
      <c r="C299" s="167"/>
      <c r="D299" s="143"/>
      <c r="E299" s="142"/>
      <c r="F299" s="144"/>
      <c r="G299" s="144"/>
      <c r="H299" s="145"/>
      <c r="I299" s="146"/>
      <c r="J299" s="30"/>
      <c r="K299" s="46"/>
      <c r="L299" s="47"/>
      <c r="M299" s="49"/>
      <c r="N299" s="26"/>
      <c r="P299" s="30"/>
      <c r="Q299" s="46"/>
      <c r="R299" s="47"/>
      <c r="S299" s="49"/>
      <c r="T299" s="26"/>
      <c r="V299" s="30"/>
      <c r="W299" s="46"/>
      <c r="X299" s="47"/>
      <c r="Y299" s="49"/>
      <c r="Z299" s="26"/>
    </row>
    <row r="300" spans="1:26" s="25" customFormat="1">
      <c r="A300" s="142"/>
      <c r="B300" s="142"/>
      <c r="C300" s="167"/>
      <c r="D300" s="143"/>
      <c r="E300" s="142"/>
      <c r="F300" s="144"/>
      <c r="G300" s="144"/>
      <c r="H300" s="145"/>
      <c r="I300" s="146"/>
      <c r="J300" s="30"/>
      <c r="K300" s="46"/>
      <c r="L300" s="47"/>
      <c r="M300" s="49"/>
      <c r="N300" s="26"/>
      <c r="P300" s="30"/>
      <c r="Q300" s="46"/>
      <c r="R300" s="47"/>
      <c r="S300" s="49"/>
      <c r="T300" s="26"/>
      <c r="V300" s="30"/>
      <c r="W300" s="46"/>
      <c r="X300" s="47"/>
      <c r="Y300" s="49"/>
      <c r="Z300" s="26"/>
    </row>
    <row r="301" spans="1:26" s="25" customFormat="1">
      <c r="A301" s="142"/>
      <c r="B301" s="142"/>
      <c r="C301" s="142"/>
      <c r="D301" s="144"/>
      <c r="E301" s="144"/>
      <c r="F301" s="145"/>
      <c r="G301" s="146"/>
      <c r="H301" s="30"/>
      <c r="I301" s="46"/>
      <c r="J301" s="47"/>
      <c r="K301" s="49"/>
      <c r="L301" s="26"/>
      <c r="N301" s="30"/>
      <c r="O301" s="46"/>
      <c r="P301" s="47"/>
      <c r="Q301" s="49"/>
      <c r="R301" s="26"/>
      <c r="T301" s="30"/>
      <c r="U301" s="46"/>
      <c r="V301" s="47"/>
      <c r="W301" s="49"/>
      <c r="X301" s="26"/>
    </row>
    <row r="302" spans="1:26" s="25" customFormat="1">
      <c r="A302" s="142"/>
      <c r="B302" s="142"/>
      <c r="C302" s="147"/>
      <c r="D302" s="147"/>
      <c r="E302" s="147"/>
      <c r="F302" s="148"/>
      <c r="G302" s="148"/>
      <c r="H302" s="30"/>
      <c r="I302" s="46"/>
      <c r="J302" s="47"/>
      <c r="K302" s="49"/>
      <c r="L302" s="26"/>
      <c r="N302" s="30"/>
      <c r="O302" s="46"/>
      <c r="P302" s="47"/>
      <c r="Q302" s="49"/>
      <c r="R302" s="26"/>
      <c r="T302" s="30"/>
      <c r="U302" s="46"/>
      <c r="V302" s="47"/>
      <c r="W302" s="49"/>
      <c r="X302" s="26"/>
    </row>
    <row r="303" spans="1:26" s="25" customFormat="1">
      <c r="A303" s="142"/>
      <c r="B303" s="142"/>
      <c r="C303" s="147"/>
      <c r="D303" s="147"/>
      <c r="E303" s="147"/>
      <c r="F303" s="148"/>
      <c r="G303" s="148"/>
      <c r="H303" s="30"/>
      <c r="I303" s="46"/>
      <c r="J303" s="47"/>
      <c r="K303" s="49"/>
      <c r="L303" s="26"/>
      <c r="N303" s="30"/>
      <c r="O303" s="46"/>
      <c r="P303" s="47"/>
      <c r="Q303" s="49"/>
      <c r="R303" s="26"/>
      <c r="T303" s="30"/>
      <c r="U303" s="46"/>
      <c r="V303" s="47"/>
      <c r="W303" s="49"/>
      <c r="X303" s="26"/>
    </row>
    <row r="304" spans="1:26" s="25" customFormat="1">
      <c r="A304" s="142"/>
      <c r="B304" s="142"/>
      <c r="C304" s="147"/>
      <c r="D304" s="147"/>
      <c r="E304" s="147"/>
      <c r="F304" s="148"/>
      <c r="G304" s="148"/>
      <c r="H304" s="30"/>
      <c r="I304" s="46"/>
      <c r="J304" s="47"/>
      <c r="K304" s="49"/>
      <c r="L304" s="26"/>
      <c r="N304" s="30"/>
      <c r="O304" s="46"/>
      <c r="P304" s="47"/>
      <c r="Q304" s="49"/>
      <c r="R304" s="26"/>
      <c r="T304" s="30"/>
      <c r="U304" s="46"/>
      <c r="V304" s="47"/>
      <c r="W304" s="49"/>
      <c r="X304" s="26"/>
    </row>
    <row r="305" spans="1:25" s="25" customFormat="1">
      <c r="A305" s="142"/>
      <c r="B305" s="142"/>
      <c r="C305" s="147"/>
      <c r="D305" s="147"/>
      <c r="E305" s="147"/>
      <c r="F305" s="148"/>
      <c r="G305" s="148"/>
      <c r="H305" s="30"/>
      <c r="I305" s="46"/>
      <c r="J305" s="47"/>
      <c r="K305" s="49"/>
      <c r="L305" s="26"/>
      <c r="N305" s="30"/>
      <c r="O305" s="46"/>
      <c r="P305" s="47"/>
      <c r="Q305" s="49"/>
      <c r="R305" s="26"/>
      <c r="T305" s="30"/>
      <c r="U305" s="46"/>
      <c r="V305" s="47"/>
      <c r="W305" s="49"/>
      <c r="X305" s="26"/>
    </row>
    <row r="306" spans="1:25" s="25" customFormat="1">
      <c r="A306" s="142"/>
      <c r="B306" s="142"/>
      <c r="C306" s="147"/>
      <c r="D306" s="147"/>
      <c r="E306" s="147"/>
      <c r="F306" s="148"/>
      <c r="G306" s="148"/>
      <c r="H306" s="26"/>
      <c r="J306" s="30"/>
      <c r="K306" s="46"/>
      <c r="L306" s="47"/>
      <c r="M306" s="49"/>
      <c r="N306" s="26"/>
      <c r="P306" s="30"/>
      <c r="Q306" s="46"/>
      <c r="R306" s="47"/>
      <c r="S306" s="49"/>
      <c r="T306" s="26"/>
    </row>
    <row r="307" spans="1:25" s="25" customFormat="1">
      <c r="A307" s="142"/>
      <c r="B307" s="142"/>
      <c r="C307" s="148"/>
      <c r="D307" s="148"/>
      <c r="E307" s="148"/>
      <c r="F307" s="148"/>
      <c r="G307" s="148"/>
      <c r="H307" s="26"/>
      <c r="J307" s="30"/>
      <c r="K307" s="46"/>
      <c r="L307" s="47"/>
      <c r="M307" s="49"/>
      <c r="N307" s="26"/>
      <c r="P307" s="30"/>
      <c r="Q307" s="46"/>
      <c r="R307" s="47"/>
      <c r="S307" s="49"/>
      <c r="T307" s="26"/>
    </row>
    <row r="308" spans="1:25" s="25" customFormat="1">
      <c r="A308" s="142"/>
      <c r="B308" s="142"/>
      <c r="C308" s="148"/>
      <c r="D308" s="30"/>
      <c r="E308" s="46"/>
      <c r="F308" s="47"/>
      <c r="G308" s="49"/>
      <c r="H308" s="26"/>
      <c r="J308" s="30"/>
      <c r="K308" s="46"/>
      <c r="L308" s="47"/>
      <c r="M308" s="49"/>
      <c r="N308" s="26"/>
      <c r="P308" s="30"/>
      <c r="Q308" s="46"/>
      <c r="R308" s="47"/>
      <c r="S308" s="49"/>
      <c r="T308" s="26"/>
    </row>
    <row r="309" spans="1:25" s="25" customFormat="1">
      <c r="A309" s="142"/>
      <c r="B309" s="142"/>
      <c r="C309" s="148"/>
      <c r="D309" s="30"/>
      <c r="E309" s="46"/>
      <c r="F309" s="47"/>
      <c r="G309" s="49"/>
      <c r="H309" s="30"/>
      <c r="I309" s="46"/>
      <c r="J309" s="47"/>
      <c r="K309" s="49"/>
      <c r="L309" s="26"/>
      <c r="N309" s="30"/>
      <c r="O309" s="46"/>
      <c r="P309" s="47"/>
      <c r="Q309" s="49"/>
      <c r="R309" s="26"/>
      <c r="T309" s="30"/>
      <c r="U309" s="46"/>
      <c r="V309" s="47"/>
      <c r="W309" s="49"/>
      <c r="X309" s="26"/>
    </row>
    <row r="310" spans="1:25" s="25" customFormat="1">
      <c r="A310" s="142"/>
      <c r="B310" s="142"/>
      <c r="C310" s="147"/>
      <c r="D310" s="30"/>
      <c r="E310" s="46"/>
      <c r="F310" s="47"/>
      <c r="G310" s="49"/>
      <c r="H310" s="30"/>
      <c r="I310" s="46"/>
      <c r="J310" s="47"/>
      <c r="K310" s="49"/>
      <c r="L310" s="26"/>
      <c r="N310" s="30"/>
      <c r="O310" s="46"/>
      <c r="P310" s="47"/>
      <c r="Q310" s="49"/>
      <c r="R310" s="26"/>
      <c r="T310" s="30"/>
      <c r="U310" s="46"/>
      <c r="V310" s="47"/>
      <c r="W310" s="49"/>
      <c r="X310" s="26"/>
    </row>
    <row r="311" spans="1:25" s="25" customFormat="1">
      <c r="A311" s="149"/>
      <c r="B311" s="149"/>
      <c r="C311" s="147"/>
      <c r="D311" s="147"/>
      <c r="E311" s="147"/>
      <c r="F311" s="147"/>
      <c r="G311" s="147"/>
      <c r="H311" s="30"/>
      <c r="I311" s="46"/>
      <c r="J311" s="47"/>
      <c r="K311" s="49"/>
      <c r="L311" s="26"/>
      <c r="N311" s="30"/>
      <c r="O311" s="46"/>
      <c r="P311" s="47"/>
      <c r="Q311" s="49"/>
      <c r="R311" s="26"/>
      <c r="T311" s="30"/>
      <c r="U311" s="46"/>
      <c r="V311" s="47"/>
      <c r="W311" s="49"/>
      <c r="X311" s="26"/>
    </row>
    <row r="312" spans="1:25">
      <c r="A312" s="149"/>
      <c r="B312" s="149"/>
      <c r="C312" s="150"/>
      <c r="D312" s="150"/>
      <c r="E312" s="151"/>
      <c r="F312" s="150"/>
      <c r="G312" s="150"/>
      <c r="H312" s="150"/>
      <c r="I312" s="152"/>
    </row>
    <row r="313" spans="1:25">
      <c r="A313" s="149"/>
      <c r="B313" s="149"/>
      <c r="C313" s="150"/>
      <c r="D313" s="150"/>
      <c r="E313" s="151"/>
      <c r="F313" s="150"/>
      <c r="G313" s="150"/>
      <c r="H313" s="150"/>
      <c r="I313" s="152"/>
    </row>
    <row r="314" spans="1:25">
      <c r="A314" s="149"/>
      <c r="B314" s="149"/>
      <c r="C314" s="24"/>
      <c r="D314" s="31"/>
      <c r="E314" s="153"/>
      <c r="F314" s="153"/>
      <c r="G314" s="153"/>
      <c r="H314" s="145"/>
      <c r="I314" s="154"/>
    </row>
    <row r="315" spans="1:25">
      <c r="A315" s="149"/>
      <c r="B315" s="149"/>
      <c r="C315" s="24"/>
      <c r="D315" s="31"/>
      <c r="E315" s="153"/>
      <c r="F315" s="153"/>
      <c r="G315" s="153"/>
      <c r="H315" s="145"/>
      <c r="I315" s="154"/>
      <c r="J315" s="30"/>
      <c r="M315" s="49"/>
      <c r="P315" s="30"/>
      <c r="S315" s="49"/>
      <c r="V315" s="30"/>
      <c r="Y315" s="49"/>
    </row>
    <row r="316" spans="1:25">
      <c r="A316" s="149"/>
      <c r="B316" s="149"/>
      <c r="C316" s="28"/>
      <c r="D316" s="33"/>
      <c r="E316" s="153"/>
      <c r="F316" s="153"/>
      <c r="G316" s="153"/>
      <c r="H316" s="145"/>
      <c r="I316" s="154"/>
      <c r="J316" s="27"/>
      <c r="M316" s="53"/>
      <c r="P316" s="27"/>
      <c r="S316" s="53"/>
      <c r="V316" s="27"/>
      <c r="Y316" s="53"/>
    </row>
    <row r="317" spans="1:25">
      <c r="A317" s="149"/>
      <c r="B317" s="149"/>
      <c r="C317" s="28"/>
      <c r="D317" s="33"/>
      <c r="E317" s="153"/>
      <c r="F317" s="153"/>
      <c r="G317" s="153"/>
      <c r="H317" s="145"/>
      <c r="I317" s="154"/>
      <c r="J317" s="27"/>
      <c r="M317" s="53"/>
      <c r="P317" s="27"/>
      <c r="S317" s="53"/>
      <c r="V317" s="27"/>
      <c r="Y317" s="53"/>
    </row>
    <row r="318" spans="1:25">
      <c r="A318" s="149"/>
      <c r="B318" s="149"/>
      <c r="C318" s="154"/>
      <c r="D318" s="153"/>
      <c r="E318" s="153"/>
      <c r="F318" s="153"/>
      <c r="G318" s="153"/>
      <c r="H318" s="145"/>
      <c r="I318" s="154"/>
      <c r="J318" s="30"/>
      <c r="M318" s="49"/>
      <c r="P318" s="30"/>
      <c r="S318" s="49"/>
      <c r="V318" s="30"/>
      <c r="Y318" s="49"/>
    </row>
    <row r="319" spans="1:25">
      <c r="A319" s="149"/>
      <c r="B319" s="149"/>
      <c r="C319" s="154"/>
      <c r="D319" s="153"/>
      <c r="E319" s="153"/>
      <c r="F319" s="153"/>
      <c r="G319" s="153"/>
      <c r="H319" s="145"/>
      <c r="I319" s="154"/>
      <c r="J319" s="30"/>
      <c r="M319" s="49"/>
      <c r="P319" s="30"/>
      <c r="S319" s="49"/>
      <c r="V319" s="30"/>
      <c r="Y319" s="49"/>
    </row>
    <row r="320" spans="1:25">
      <c r="A320" s="149"/>
      <c r="B320" s="149"/>
      <c r="C320" s="154"/>
      <c r="D320" s="153"/>
      <c r="E320" s="153"/>
      <c r="F320" s="153"/>
      <c r="G320" s="153"/>
      <c r="H320" s="145"/>
      <c r="I320" s="154"/>
      <c r="J320" s="30"/>
      <c r="M320" s="49"/>
      <c r="P320" s="30"/>
      <c r="S320" s="49"/>
      <c r="V320" s="30"/>
      <c r="Y320" s="49"/>
    </row>
    <row r="321" spans="1:25">
      <c r="A321" s="149"/>
      <c r="B321" s="149"/>
      <c r="C321" s="154"/>
      <c r="D321" s="153"/>
      <c r="E321" s="153"/>
      <c r="F321" s="153"/>
      <c r="G321" s="153"/>
      <c r="H321" s="145"/>
      <c r="I321" s="154"/>
      <c r="J321" s="30"/>
      <c r="M321" s="49"/>
      <c r="P321" s="30"/>
      <c r="S321" s="49"/>
      <c r="V321" s="30"/>
      <c r="Y321" s="49"/>
    </row>
    <row r="322" spans="1:25">
      <c r="A322" s="149"/>
      <c r="B322" s="149"/>
      <c r="C322" s="154"/>
      <c r="D322" s="153"/>
      <c r="E322" s="153"/>
      <c r="F322" s="153"/>
      <c r="G322" s="153"/>
      <c r="H322" s="145"/>
      <c r="I322" s="154"/>
      <c r="J322" s="30"/>
      <c r="M322" s="49"/>
      <c r="P322" s="30"/>
      <c r="S322" s="49"/>
      <c r="V322" s="30"/>
      <c r="Y322" s="49"/>
    </row>
    <row r="323" spans="1:25">
      <c r="A323" s="149"/>
      <c r="B323" s="149"/>
      <c r="C323" s="154"/>
      <c r="D323" s="153"/>
      <c r="E323" s="153"/>
      <c r="F323" s="153"/>
      <c r="G323" s="153"/>
      <c r="H323" s="145"/>
      <c r="I323" s="154"/>
      <c r="J323" s="30"/>
      <c r="M323" s="49"/>
      <c r="P323" s="30"/>
      <c r="S323" s="49"/>
      <c r="V323" s="30"/>
      <c r="Y323" s="49"/>
    </row>
    <row r="324" spans="1:25">
      <c r="A324" s="149"/>
      <c r="B324" s="149"/>
      <c r="C324" s="154"/>
      <c r="D324" s="153"/>
      <c r="E324" s="153"/>
      <c r="F324" s="153"/>
      <c r="G324" s="153"/>
      <c r="H324" s="145"/>
      <c r="I324" s="154"/>
      <c r="J324" s="30"/>
      <c r="M324" s="49"/>
      <c r="P324" s="30"/>
      <c r="S324" s="49"/>
      <c r="V324" s="30"/>
      <c r="Y324" s="49"/>
    </row>
    <row r="325" spans="1:25">
      <c r="A325" s="149"/>
      <c r="B325" s="149"/>
      <c r="C325" s="154"/>
      <c r="D325" s="153"/>
      <c r="E325" s="153"/>
      <c r="F325" s="153"/>
      <c r="G325" s="153"/>
      <c r="H325" s="145"/>
      <c r="I325" s="154"/>
      <c r="J325" s="30"/>
      <c r="M325" s="49"/>
      <c r="P325" s="30"/>
      <c r="S325" s="49"/>
      <c r="V325" s="30"/>
      <c r="Y325" s="49"/>
    </row>
    <row r="326" spans="1:25">
      <c r="A326" s="149"/>
      <c r="B326" s="149"/>
      <c r="C326" s="154"/>
      <c r="D326" s="153"/>
      <c r="E326" s="153"/>
      <c r="F326" s="153"/>
      <c r="G326" s="153"/>
      <c r="H326" s="145"/>
      <c r="I326" s="154"/>
      <c r="J326" s="30"/>
      <c r="M326" s="49"/>
      <c r="P326" s="30"/>
      <c r="S326" s="49"/>
      <c r="V326" s="30"/>
      <c r="Y326" s="49"/>
    </row>
    <row r="327" spans="1:25">
      <c r="A327" s="149"/>
      <c r="B327" s="149"/>
      <c r="C327" s="154"/>
      <c r="D327" s="153"/>
      <c r="E327" s="153"/>
      <c r="F327" s="153"/>
      <c r="G327" s="153"/>
      <c r="H327" s="145"/>
      <c r="I327" s="154"/>
    </row>
    <row r="328" spans="1:25">
      <c r="A328" s="149"/>
      <c r="B328" s="149"/>
      <c r="C328" s="154"/>
      <c r="D328" s="153"/>
      <c r="E328" s="153"/>
      <c r="F328" s="153"/>
      <c r="G328" s="153"/>
      <c r="H328" s="145"/>
      <c r="I328" s="154"/>
    </row>
    <row r="329" spans="1:25">
      <c r="A329" s="149"/>
      <c r="B329" s="149"/>
      <c r="C329" s="154"/>
      <c r="D329" s="153"/>
      <c r="E329" s="153"/>
      <c r="F329" s="153"/>
      <c r="G329" s="153"/>
      <c r="H329" s="145"/>
      <c r="I329" s="154"/>
    </row>
    <row r="330" spans="1:25">
      <c r="A330" s="149"/>
      <c r="B330" s="149"/>
      <c r="C330" s="154"/>
      <c r="D330" s="153"/>
      <c r="E330" s="153"/>
      <c r="F330" s="153"/>
      <c r="G330" s="153"/>
      <c r="H330" s="145"/>
      <c r="I330" s="154"/>
      <c r="J330" s="30"/>
      <c r="M330" s="49"/>
      <c r="P330" s="30"/>
      <c r="S330" s="49"/>
      <c r="V330" s="30"/>
      <c r="Y330" s="49"/>
    </row>
    <row r="331" spans="1:25">
      <c r="A331" s="139"/>
      <c r="B331" s="139"/>
      <c r="C331" s="154"/>
      <c r="D331" s="153"/>
      <c r="E331" s="153"/>
      <c r="F331" s="153"/>
      <c r="G331" s="153"/>
      <c r="H331" s="145"/>
      <c r="I331" s="154"/>
      <c r="J331" s="30"/>
      <c r="M331" s="49"/>
      <c r="P331" s="30"/>
      <c r="S331" s="49"/>
      <c r="V331" s="30"/>
      <c r="Y331" s="49"/>
    </row>
    <row r="332" spans="1:25">
      <c r="A332" s="149"/>
      <c r="B332" s="149"/>
      <c r="C332" s="154"/>
      <c r="D332" s="153"/>
      <c r="E332" s="153"/>
      <c r="F332" s="153"/>
      <c r="G332" s="153"/>
      <c r="H332" s="145"/>
      <c r="I332" s="154"/>
    </row>
    <row r="333" spans="1:25">
      <c r="A333" s="155"/>
      <c r="B333" s="155"/>
      <c r="C333" s="156"/>
      <c r="D333" s="149"/>
      <c r="E333" s="149"/>
      <c r="F333" s="149"/>
      <c r="G333" s="149"/>
      <c r="H333" s="157"/>
      <c r="I333" s="158"/>
    </row>
    <row r="334" spans="1:25">
      <c r="A334" s="155"/>
      <c r="B334" s="155"/>
      <c r="C334" s="156"/>
      <c r="D334" s="149"/>
      <c r="E334" s="149"/>
      <c r="F334" s="149"/>
      <c r="G334" s="149"/>
      <c r="H334" s="157"/>
      <c r="I334" s="158"/>
    </row>
    <row r="335" spans="1:25">
      <c r="A335" s="155"/>
      <c r="B335" s="155"/>
      <c r="C335" s="156"/>
      <c r="D335" s="149"/>
      <c r="E335" s="149"/>
      <c r="F335" s="149"/>
      <c r="G335" s="149"/>
      <c r="H335" s="157"/>
      <c r="I335" s="158"/>
    </row>
    <row r="336" spans="1:25">
      <c r="A336" s="155"/>
      <c r="B336" s="155"/>
      <c r="C336" s="158"/>
      <c r="D336" s="153"/>
      <c r="E336" s="153"/>
      <c r="F336" s="153"/>
      <c r="G336" s="153"/>
      <c r="H336" s="157"/>
      <c r="I336" s="158"/>
    </row>
    <row r="337" spans="1:25">
      <c r="A337" s="157"/>
      <c r="B337" s="157"/>
      <c r="C337" s="157"/>
      <c r="D337" s="142"/>
      <c r="E337" s="142"/>
      <c r="F337" s="142"/>
      <c r="G337" s="142"/>
      <c r="H337" s="157"/>
      <c r="I337" s="158"/>
    </row>
    <row r="338" spans="1:25">
      <c r="A338" s="157"/>
      <c r="B338" s="157"/>
      <c r="C338" s="157"/>
      <c r="D338" s="142"/>
      <c r="E338" s="142"/>
      <c r="F338" s="142"/>
      <c r="G338" s="142"/>
      <c r="H338" s="157"/>
      <c r="I338" s="158"/>
    </row>
    <row r="339" spans="1:25">
      <c r="A339" s="158"/>
      <c r="B339" s="158"/>
      <c r="C339" s="158"/>
      <c r="D339" s="153"/>
      <c r="E339" s="153"/>
      <c r="F339" s="153"/>
      <c r="G339" s="153"/>
      <c r="H339" s="157"/>
      <c r="I339" s="158"/>
    </row>
    <row r="340" spans="1:25">
      <c r="A340" s="155"/>
      <c r="B340" s="155"/>
      <c r="C340" s="24"/>
      <c r="D340" s="31"/>
      <c r="E340" s="153"/>
      <c r="F340" s="153"/>
      <c r="G340" s="153"/>
      <c r="H340" s="157"/>
      <c r="I340" s="158"/>
    </row>
    <row r="341" spans="1:25">
      <c r="A341" s="155"/>
      <c r="B341" s="155"/>
      <c r="C341" s="158"/>
      <c r="D341" s="153"/>
      <c r="E341" s="153"/>
      <c r="F341" s="153"/>
      <c r="G341" s="153"/>
      <c r="H341" s="157"/>
      <c r="I341" s="158"/>
    </row>
    <row r="342" spans="1:25">
      <c r="A342" s="155"/>
      <c r="B342" s="155"/>
      <c r="C342" s="158"/>
      <c r="D342" s="153"/>
      <c r="E342" s="153"/>
      <c r="F342" s="153"/>
      <c r="G342" s="153"/>
      <c r="H342" s="157"/>
      <c r="I342" s="158"/>
      <c r="J342" s="30"/>
      <c r="M342" s="49"/>
      <c r="P342" s="30"/>
      <c r="S342" s="49"/>
      <c r="V342" s="30"/>
      <c r="Y342" s="49"/>
    </row>
    <row r="343" spans="1:25">
      <c r="A343" s="155"/>
      <c r="B343" s="155"/>
      <c r="C343" s="158"/>
      <c r="D343" s="153"/>
      <c r="E343" s="153"/>
      <c r="F343" s="153"/>
      <c r="G343" s="153"/>
      <c r="H343" s="157"/>
      <c r="I343" s="158"/>
      <c r="J343" s="30"/>
      <c r="M343" s="49"/>
      <c r="P343" s="30"/>
      <c r="S343" s="49"/>
      <c r="V343" s="30"/>
      <c r="Y343" s="49"/>
    </row>
    <row r="344" spans="1:25">
      <c r="A344" s="155"/>
      <c r="B344" s="155"/>
      <c r="C344" s="158"/>
      <c r="D344" s="153"/>
      <c r="E344" s="153"/>
      <c r="F344" s="153"/>
      <c r="G344" s="153"/>
      <c r="H344" s="157"/>
      <c r="I344" s="158"/>
      <c r="J344" s="30"/>
      <c r="M344" s="49"/>
      <c r="P344" s="30"/>
      <c r="S344" s="49"/>
      <c r="V344" s="30"/>
      <c r="Y344" s="49"/>
    </row>
    <row r="345" spans="1:25">
      <c r="A345" s="155"/>
      <c r="B345" s="155"/>
      <c r="C345" s="158"/>
      <c r="D345" s="153"/>
      <c r="E345" s="153"/>
      <c r="F345" s="153"/>
      <c r="G345" s="153"/>
      <c r="H345" s="157"/>
      <c r="I345" s="158"/>
      <c r="J345" s="30"/>
      <c r="M345" s="49"/>
      <c r="P345" s="30"/>
      <c r="S345" s="49"/>
      <c r="V345" s="30"/>
      <c r="Y345" s="49"/>
    </row>
    <row r="346" spans="1:25" ht="15" customHeight="1">
      <c r="A346" s="158"/>
      <c r="B346" s="158"/>
      <c r="C346" s="158"/>
      <c r="D346" s="153"/>
      <c r="E346" s="153"/>
      <c r="F346" s="153"/>
      <c r="G346" s="153"/>
      <c r="H346" s="157"/>
      <c r="I346" s="158"/>
      <c r="J346" s="30"/>
      <c r="M346" s="49"/>
      <c r="P346" s="30"/>
      <c r="S346" s="49"/>
      <c r="V346" s="30"/>
      <c r="Y346" s="49"/>
    </row>
    <row r="347" spans="1:25" s="19" customFormat="1" ht="15" customHeight="1">
      <c r="A347" s="158"/>
      <c r="B347" s="158"/>
      <c r="C347" s="158"/>
      <c r="D347" s="153"/>
      <c r="E347" s="153"/>
      <c r="F347" s="153"/>
      <c r="G347" s="153"/>
      <c r="H347" s="157"/>
      <c r="I347" s="158"/>
      <c r="J347" s="30"/>
      <c r="K347" s="50"/>
      <c r="L347" s="50"/>
      <c r="M347" s="49"/>
      <c r="P347" s="30"/>
      <c r="Q347" s="50"/>
      <c r="R347" s="50"/>
      <c r="S347" s="49"/>
      <c r="V347" s="30"/>
      <c r="W347" s="50"/>
      <c r="X347" s="50"/>
      <c r="Y347" s="49"/>
    </row>
    <row r="348" spans="1:25" s="19" customFormat="1" ht="15" customHeight="1">
      <c r="A348" s="155"/>
      <c r="B348" s="155"/>
      <c r="C348" s="156"/>
      <c r="D348" s="149"/>
      <c r="E348" s="149"/>
      <c r="F348" s="149"/>
      <c r="G348" s="149"/>
      <c r="H348" s="157"/>
      <c r="I348" s="158"/>
      <c r="J348" s="30"/>
      <c r="K348" s="50"/>
      <c r="L348" s="50"/>
      <c r="M348" s="49"/>
      <c r="P348" s="30"/>
      <c r="Q348" s="50"/>
      <c r="R348" s="50"/>
      <c r="S348" s="49"/>
      <c r="V348" s="30"/>
      <c r="W348" s="50"/>
      <c r="X348" s="50"/>
      <c r="Y348" s="49"/>
    </row>
    <row r="349" spans="1:25" s="19" customFormat="1" ht="15" customHeight="1">
      <c r="A349" s="155"/>
      <c r="B349" s="155"/>
      <c r="C349" s="156"/>
      <c r="D349" s="149"/>
      <c r="E349" s="149"/>
      <c r="F349" s="149"/>
      <c r="G349" s="149"/>
      <c r="H349" s="157"/>
      <c r="I349" s="158"/>
      <c r="J349" s="23"/>
      <c r="K349" s="50"/>
      <c r="L349" s="50"/>
      <c r="M349" s="52"/>
      <c r="P349" s="23"/>
      <c r="Q349" s="50"/>
      <c r="R349" s="50"/>
      <c r="S349" s="52"/>
      <c r="V349" s="23"/>
      <c r="W349" s="50"/>
      <c r="X349" s="50"/>
      <c r="Y349" s="52"/>
    </row>
    <row r="350" spans="1:25" s="19" customFormat="1" ht="15" customHeight="1">
      <c r="A350" s="155"/>
      <c r="B350" s="155"/>
      <c r="C350" s="156"/>
      <c r="D350" s="149"/>
      <c r="E350" s="149"/>
      <c r="F350" s="149"/>
      <c r="G350" s="149"/>
      <c r="H350" s="157"/>
      <c r="I350" s="158"/>
      <c r="J350" s="23"/>
      <c r="K350" s="50"/>
      <c r="L350" s="50"/>
      <c r="M350" s="52"/>
      <c r="P350" s="23"/>
      <c r="Q350" s="50"/>
      <c r="R350" s="50"/>
      <c r="S350" s="52"/>
      <c r="V350" s="23"/>
      <c r="W350" s="50"/>
      <c r="X350" s="50"/>
      <c r="Y350" s="52"/>
    </row>
    <row r="351" spans="1:25" s="19" customFormat="1" ht="15" customHeight="1">
      <c r="A351" s="158"/>
      <c r="B351" s="158"/>
      <c r="C351" s="158"/>
      <c r="D351" s="153"/>
      <c r="E351" s="153"/>
      <c r="F351" s="153"/>
      <c r="G351" s="153"/>
      <c r="H351" s="157"/>
      <c r="I351" s="158"/>
      <c r="J351" s="23"/>
      <c r="K351" s="50"/>
      <c r="L351" s="50"/>
      <c r="M351" s="52"/>
      <c r="P351" s="23"/>
      <c r="Q351" s="50"/>
      <c r="R351" s="50"/>
      <c r="S351" s="52"/>
      <c r="V351" s="23"/>
      <c r="W351" s="50"/>
      <c r="X351" s="50"/>
      <c r="Y351" s="52"/>
    </row>
    <row r="352" spans="1:25" s="19" customFormat="1" ht="15" customHeight="1">
      <c r="A352" s="158"/>
      <c r="B352" s="158"/>
      <c r="C352" s="158"/>
      <c r="D352" s="153"/>
      <c r="E352" s="153"/>
      <c r="F352" s="153"/>
      <c r="G352" s="153"/>
      <c r="H352" s="157"/>
      <c r="I352" s="158"/>
      <c r="J352" s="23"/>
      <c r="K352" s="50"/>
      <c r="L352" s="50"/>
      <c r="M352" s="52"/>
      <c r="P352" s="23"/>
      <c r="Q352" s="50"/>
      <c r="R352" s="50"/>
      <c r="S352" s="52"/>
      <c r="V352" s="23"/>
      <c r="W352" s="50"/>
      <c r="X352" s="50"/>
      <c r="Y352" s="52"/>
    </row>
    <row r="353" spans="1:25" s="19" customFormat="1" ht="15" customHeight="1">
      <c r="A353" s="155"/>
      <c r="B353" s="155"/>
      <c r="C353" s="156"/>
      <c r="D353" s="149"/>
      <c r="E353" s="149"/>
      <c r="F353" s="149"/>
      <c r="G353" s="149"/>
      <c r="H353" s="157"/>
      <c r="I353" s="158"/>
      <c r="J353" s="23"/>
      <c r="K353" s="50"/>
      <c r="L353" s="50"/>
      <c r="M353" s="52"/>
      <c r="P353" s="23"/>
      <c r="Q353" s="50"/>
      <c r="R353" s="50"/>
      <c r="S353" s="52"/>
      <c r="V353" s="23"/>
      <c r="W353" s="50"/>
      <c r="X353" s="50"/>
      <c r="Y353" s="52"/>
    </row>
    <row r="354" spans="1:25" s="19" customFormat="1" ht="15" customHeight="1">
      <c r="A354" s="155"/>
      <c r="B354" s="155"/>
      <c r="C354" s="156"/>
      <c r="D354" s="149"/>
      <c r="E354" s="149"/>
      <c r="F354" s="149"/>
      <c r="G354" s="149"/>
      <c r="H354" s="157"/>
      <c r="I354" s="158"/>
      <c r="J354" s="23"/>
      <c r="K354" s="50"/>
      <c r="L354" s="50"/>
      <c r="M354" s="52"/>
      <c r="P354" s="23"/>
      <c r="Q354" s="50"/>
      <c r="R354" s="50"/>
      <c r="S354" s="52"/>
      <c r="V354" s="23"/>
      <c r="W354" s="50"/>
      <c r="X354" s="50"/>
      <c r="Y354" s="52"/>
    </row>
    <row r="355" spans="1:25" s="19" customFormat="1" ht="15" customHeight="1">
      <c r="A355" s="155"/>
      <c r="B355" s="155"/>
      <c r="C355" s="156"/>
      <c r="D355" s="149"/>
      <c r="E355" s="149"/>
      <c r="F355" s="149"/>
      <c r="G355" s="149"/>
      <c r="H355" s="157"/>
      <c r="I355" s="158"/>
      <c r="J355" s="23"/>
      <c r="K355" s="50"/>
      <c r="L355" s="50"/>
      <c r="M355" s="52"/>
      <c r="P355" s="23"/>
      <c r="Q355" s="50"/>
      <c r="R355" s="50"/>
      <c r="S355" s="52"/>
      <c r="V355" s="23"/>
      <c r="W355" s="50"/>
      <c r="X355" s="50"/>
      <c r="Y355" s="52"/>
    </row>
    <row r="356" spans="1:25" s="19" customFormat="1" ht="15" customHeight="1">
      <c r="A356" s="155"/>
      <c r="B356" s="155"/>
      <c r="C356" s="156"/>
      <c r="D356" s="149"/>
      <c r="E356" s="149"/>
      <c r="F356" s="149"/>
      <c r="G356" s="149"/>
      <c r="H356" s="157"/>
      <c r="I356" s="158"/>
      <c r="J356" s="23"/>
      <c r="K356" s="50"/>
      <c r="L356" s="50"/>
      <c r="M356" s="52"/>
      <c r="P356" s="23"/>
      <c r="Q356" s="50"/>
      <c r="R356" s="50"/>
      <c r="S356" s="52"/>
      <c r="V356" s="23"/>
      <c r="W356" s="50"/>
      <c r="X356" s="50"/>
      <c r="Y356" s="52"/>
    </row>
    <row r="357" spans="1:25" s="19" customFormat="1" ht="15" customHeight="1">
      <c r="A357" s="155"/>
      <c r="B357" s="155"/>
      <c r="C357" s="156"/>
      <c r="D357" s="149"/>
      <c r="E357" s="149"/>
      <c r="F357" s="149"/>
      <c r="G357" s="149"/>
      <c r="H357" s="157"/>
      <c r="I357" s="158"/>
      <c r="J357" s="23"/>
      <c r="K357" s="50"/>
      <c r="L357" s="50"/>
      <c r="M357" s="52"/>
      <c r="P357" s="23"/>
      <c r="Q357" s="50"/>
      <c r="R357" s="50"/>
      <c r="S357" s="52"/>
      <c r="V357" s="23"/>
      <c r="W357" s="50"/>
      <c r="X357" s="50"/>
      <c r="Y357" s="52"/>
    </row>
    <row r="358" spans="1:25" ht="15" customHeight="1">
      <c r="A358" s="155"/>
      <c r="B358" s="155"/>
      <c r="C358" s="156"/>
      <c r="D358" s="149"/>
      <c r="E358" s="149"/>
      <c r="F358" s="149"/>
      <c r="G358" s="149"/>
      <c r="H358" s="157"/>
      <c r="I358" s="158"/>
    </row>
    <row r="359" spans="1:25" ht="15" customHeight="1">
      <c r="A359" s="155"/>
      <c r="B359" s="155"/>
      <c r="C359" s="156"/>
      <c r="D359" s="149"/>
      <c r="E359" s="149"/>
      <c r="F359" s="149"/>
      <c r="G359" s="149"/>
      <c r="H359" s="157"/>
      <c r="I359" s="158"/>
    </row>
    <row r="360" spans="1:25" ht="15" customHeight="1">
      <c r="A360" s="155"/>
      <c r="B360" s="155"/>
      <c r="C360" s="156"/>
      <c r="D360" s="149"/>
      <c r="E360" s="149"/>
      <c r="F360" s="149"/>
      <c r="G360" s="149"/>
      <c r="H360" s="157"/>
      <c r="I360" s="158"/>
    </row>
    <row r="361" spans="1:25" ht="15" customHeight="1">
      <c r="A361" s="155"/>
      <c r="B361" s="155"/>
      <c r="C361" s="156"/>
      <c r="D361" s="149"/>
      <c r="E361" s="149"/>
      <c r="F361" s="149"/>
      <c r="G361" s="149"/>
      <c r="H361" s="157"/>
      <c r="I361" s="158"/>
    </row>
    <row r="362" spans="1:25" ht="15" customHeight="1">
      <c r="A362" s="155"/>
      <c r="B362" s="155"/>
      <c r="C362" s="156"/>
      <c r="D362" s="149"/>
      <c r="E362" s="149"/>
      <c r="F362" s="149"/>
      <c r="G362" s="149"/>
      <c r="H362" s="157"/>
      <c r="I362" s="158"/>
    </row>
    <row r="363" spans="1:25" ht="15" customHeight="1">
      <c r="A363" s="158"/>
      <c r="B363" s="158"/>
      <c r="C363" s="158"/>
      <c r="D363" s="153"/>
      <c r="E363" s="153"/>
      <c r="F363" s="153"/>
      <c r="G363" s="153"/>
      <c r="H363" s="157"/>
      <c r="I363" s="158"/>
    </row>
    <row r="364" spans="1:25" ht="15" customHeight="1">
      <c r="A364" s="158"/>
      <c r="B364" s="158"/>
      <c r="C364" s="158"/>
      <c r="D364" s="153"/>
      <c r="E364" s="153"/>
      <c r="F364" s="153"/>
      <c r="G364" s="153"/>
      <c r="H364" s="157"/>
      <c r="I364" s="158"/>
    </row>
    <row r="365" spans="1:25" ht="15" customHeight="1">
      <c r="A365" s="158"/>
      <c r="B365" s="158"/>
      <c r="C365" s="158"/>
      <c r="D365" s="153"/>
      <c r="E365" s="153"/>
      <c r="F365" s="153"/>
      <c r="G365" s="153"/>
      <c r="H365" s="157"/>
      <c r="I365" s="158"/>
    </row>
    <row r="366" spans="1:25" ht="15" customHeight="1">
      <c r="A366" s="158"/>
      <c r="B366" s="158"/>
      <c r="C366" s="158"/>
      <c r="D366" s="153"/>
      <c r="E366" s="153"/>
      <c r="F366" s="153"/>
      <c r="G366" s="153"/>
      <c r="H366" s="157"/>
      <c r="I366" s="158"/>
    </row>
    <row r="367" spans="1:25" ht="15" customHeight="1">
      <c r="A367" s="158"/>
      <c r="B367" s="158"/>
      <c r="C367" s="158"/>
      <c r="D367" s="153"/>
      <c r="E367" s="153"/>
      <c r="F367" s="153"/>
      <c r="G367" s="153"/>
      <c r="H367" s="157"/>
      <c r="I367" s="158"/>
    </row>
    <row r="368" spans="1:25" ht="15" customHeight="1">
      <c r="A368" s="158"/>
      <c r="B368" s="158"/>
      <c r="C368" s="158"/>
      <c r="D368" s="153"/>
      <c r="E368" s="153"/>
      <c r="F368" s="153"/>
      <c r="G368" s="153"/>
      <c r="H368" s="157"/>
      <c r="I368" s="157"/>
    </row>
    <row r="369" spans="1:25" ht="15" customHeight="1">
      <c r="A369" s="158"/>
      <c r="B369" s="158"/>
      <c r="C369" s="158"/>
      <c r="D369" s="153"/>
      <c r="E369" s="153"/>
      <c r="F369" s="153"/>
      <c r="G369" s="153"/>
      <c r="H369" s="157"/>
      <c r="I369" s="157"/>
    </row>
    <row r="370" spans="1:25" ht="15" customHeight="1">
      <c r="A370" s="155"/>
      <c r="B370" s="155"/>
      <c r="C370" s="156"/>
      <c r="D370" s="149"/>
      <c r="E370" s="149"/>
      <c r="F370" s="149"/>
      <c r="G370" s="149"/>
      <c r="H370" s="157"/>
      <c r="I370" s="157"/>
    </row>
    <row r="371" spans="1:25" ht="15" customHeight="1">
      <c r="A371" s="155"/>
      <c r="B371" s="155"/>
      <c r="C371" s="156"/>
      <c r="D371" s="149"/>
      <c r="E371" s="149"/>
      <c r="F371" s="149"/>
      <c r="G371" s="149"/>
      <c r="H371" s="157"/>
      <c r="I371" s="157"/>
    </row>
    <row r="372" spans="1:25" ht="15" customHeight="1">
      <c r="A372" s="155"/>
      <c r="B372" s="155"/>
      <c r="C372" s="156"/>
      <c r="D372" s="149"/>
      <c r="E372" s="149"/>
      <c r="F372" s="149"/>
      <c r="G372" s="149"/>
      <c r="H372" s="157"/>
      <c r="I372" s="157"/>
    </row>
    <row r="373" spans="1:25" ht="15" customHeight="1">
      <c r="A373" s="155"/>
      <c r="B373" s="155"/>
      <c r="C373" s="156"/>
      <c r="D373" s="149"/>
      <c r="E373" s="149"/>
      <c r="F373" s="149"/>
      <c r="G373" s="149"/>
      <c r="H373" s="157"/>
      <c r="I373" s="157"/>
    </row>
    <row r="374" spans="1:25" ht="15" customHeight="1">
      <c r="A374" s="155"/>
      <c r="B374" s="155"/>
      <c r="C374" s="156"/>
      <c r="D374" s="149"/>
      <c r="E374" s="149"/>
      <c r="F374" s="149"/>
      <c r="G374" s="149"/>
      <c r="H374" s="157"/>
      <c r="I374" s="157"/>
    </row>
    <row r="375" spans="1:25" ht="15" customHeight="1">
      <c r="A375" s="155"/>
      <c r="B375" s="155"/>
      <c r="C375" s="156"/>
      <c r="D375" s="149"/>
      <c r="E375" s="149"/>
      <c r="F375" s="149"/>
      <c r="G375" s="149"/>
      <c r="H375" s="157"/>
      <c r="I375" s="157"/>
    </row>
    <row r="376" spans="1:25" ht="15" customHeight="1">
      <c r="A376" s="155"/>
      <c r="B376" s="155"/>
      <c r="C376" s="156"/>
      <c r="D376" s="149"/>
      <c r="E376" s="149"/>
      <c r="F376" s="149"/>
      <c r="G376" s="149"/>
      <c r="H376" s="157"/>
      <c r="I376" s="157"/>
    </row>
    <row r="377" spans="1:25" ht="15" customHeight="1">
      <c r="A377" s="155"/>
      <c r="B377" s="155"/>
      <c r="C377" s="156"/>
      <c r="D377" s="149"/>
      <c r="E377" s="149"/>
      <c r="F377" s="149"/>
      <c r="G377" s="149"/>
      <c r="H377" s="157"/>
      <c r="I377" s="157"/>
    </row>
    <row r="378" spans="1:25" ht="15" customHeight="1">
      <c r="A378" s="155"/>
      <c r="B378" s="155"/>
      <c r="C378" s="156"/>
      <c r="D378" s="149"/>
      <c r="E378" s="149"/>
      <c r="F378" s="149"/>
      <c r="G378" s="149"/>
      <c r="H378" s="157"/>
      <c r="I378" s="157"/>
    </row>
    <row r="379" spans="1:25" ht="15" customHeight="1">
      <c r="A379" s="155"/>
      <c r="B379" s="155"/>
      <c r="C379" s="156"/>
      <c r="D379" s="149"/>
      <c r="E379" s="149"/>
      <c r="F379" s="149"/>
      <c r="G379" s="149"/>
      <c r="H379" s="157"/>
      <c r="I379" s="158"/>
    </row>
    <row r="380" spans="1:25" ht="15" customHeight="1">
      <c r="A380" s="155"/>
      <c r="B380" s="155"/>
      <c r="C380" s="156"/>
      <c r="D380" s="149"/>
      <c r="E380" s="149"/>
      <c r="F380" s="149"/>
      <c r="G380" s="149"/>
      <c r="H380" s="157"/>
      <c r="I380" s="158"/>
    </row>
    <row r="381" spans="1:25" ht="15" customHeight="1">
      <c r="A381" s="155"/>
      <c r="B381" s="155"/>
      <c r="C381" s="156"/>
      <c r="D381" s="149"/>
      <c r="E381" s="149"/>
      <c r="F381" s="149"/>
      <c r="G381" s="149"/>
      <c r="H381" s="157"/>
      <c r="I381" s="158"/>
      <c r="J381" s="30"/>
      <c r="M381" s="49"/>
      <c r="P381" s="30"/>
      <c r="S381" s="49"/>
      <c r="V381" s="30"/>
      <c r="Y381" s="49"/>
    </row>
    <row r="382" spans="1:25" ht="15" customHeight="1">
      <c r="A382" s="155"/>
      <c r="B382" s="155"/>
      <c r="C382" s="156"/>
      <c r="D382" s="149"/>
      <c r="E382" s="149"/>
      <c r="F382" s="149"/>
      <c r="G382" s="149"/>
      <c r="H382" s="157"/>
      <c r="I382" s="158"/>
    </row>
    <row r="383" spans="1:25" ht="15" customHeight="1">
      <c r="A383" s="155"/>
      <c r="B383" s="155"/>
      <c r="C383" s="156"/>
      <c r="D383" s="149"/>
      <c r="E383" s="149"/>
      <c r="F383" s="149"/>
      <c r="G383" s="149"/>
      <c r="H383" s="157"/>
      <c r="I383" s="158"/>
    </row>
    <row r="384" spans="1:25" ht="15" customHeight="1">
      <c r="A384" s="155"/>
      <c r="B384" s="155"/>
      <c r="C384" s="156"/>
      <c r="D384" s="149"/>
      <c r="E384" s="149"/>
      <c r="F384" s="149"/>
      <c r="G384" s="149"/>
      <c r="H384" s="157"/>
      <c r="I384" s="158"/>
    </row>
    <row r="385" spans="1:25" ht="15" customHeight="1">
      <c r="A385" s="155"/>
      <c r="B385" s="155"/>
      <c r="C385" s="156"/>
      <c r="D385" s="149"/>
      <c r="E385" s="149"/>
      <c r="F385" s="149"/>
      <c r="G385" s="149"/>
      <c r="H385" s="157"/>
      <c r="I385" s="158"/>
    </row>
    <row r="386" spans="1:25" ht="15" customHeight="1">
      <c r="A386" s="155"/>
      <c r="B386" s="155"/>
      <c r="C386" s="156"/>
      <c r="D386" s="149"/>
      <c r="E386" s="149"/>
      <c r="F386" s="149"/>
      <c r="G386" s="149"/>
      <c r="H386" s="157"/>
      <c r="I386" s="158"/>
    </row>
    <row r="387" spans="1:25" ht="15" customHeight="1">
      <c r="A387" s="155"/>
      <c r="B387" s="155"/>
      <c r="C387" s="156"/>
      <c r="D387" s="149"/>
      <c r="E387" s="149"/>
      <c r="F387" s="149"/>
      <c r="G387" s="149"/>
      <c r="H387" s="157"/>
      <c r="I387" s="158"/>
    </row>
    <row r="388" spans="1:25" ht="15" customHeight="1">
      <c r="A388" s="155"/>
      <c r="B388" s="155"/>
      <c r="C388" s="156"/>
      <c r="D388" s="149"/>
      <c r="E388" s="149"/>
      <c r="F388" s="149"/>
      <c r="G388" s="149"/>
      <c r="H388" s="157"/>
      <c r="I388" s="158"/>
    </row>
    <row r="389" spans="1:25" ht="15.75" customHeight="1">
      <c r="A389" s="155"/>
      <c r="B389" s="155"/>
      <c r="C389" s="156"/>
      <c r="D389" s="149"/>
      <c r="E389" s="149"/>
      <c r="F389" s="149"/>
      <c r="G389" s="149"/>
      <c r="H389" s="157"/>
      <c r="I389" s="158"/>
    </row>
    <row r="390" spans="1:25" ht="15" customHeight="1">
      <c r="A390" s="155"/>
      <c r="B390" s="155"/>
      <c r="C390" s="156"/>
      <c r="D390" s="149"/>
      <c r="E390" s="149"/>
      <c r="F390" s="149"/>
      <c r="G390" s="149"/>
      <c r="H390" s="157"/>
      <c r="I390" s="158"/>
    </row>
    <row r="391" spans="1:25" ht="15" customHeight="1">
      <c r="A391" s="155"/>
      <c r="B391" s="155"/>
      <c r="C391" s="156"/>
      <c r="D391" s="149"/>
      <c r="E391" s="149"/>
      <c r="F391" s="149"/>
      <c r="G391" s="149"/>
      <c r="H391" s="157"/>
      <c r="I391" s="158"/>
    </row>
    <row r="392" spans="1:25" ht="15" customHeight="1">
      <c r="A392" s="155"/>
      <c r="B392" s="155"/>
      <c r="C392" s="156"/>
      <c r="D392" s="149"/>
      <c r="E392" s="149"/>
      <c r="F392" s="149"/>
      <c r="G392" s="149"/>
      <c r="H392" s="157"/>
      <c r="I392" s="158"/>
    </row>
    <row r="393" spans="1:25" ht="15" customHeight="1">
      <c r="A393" s="155"/>
      <c r="B393" s="155"/>
      <c r="C393" s="156"/>
      <c r="D393" s="149"/>
      <c r="E393" s="149"/>
      <c r="F393" s="149"/>
      <c r="G393" s="149"/>
      <c r="H393" s="157"/>
      <c r="I393" s="158"/>
    </row>
    <row r="394" spans="1:25" ht="15" customHeight="1">
      <c r="A394" s="155"/>
      <c r="B394" s="155"/>
      <c r="C394" s="156"/>
      <c r="D394" s="149"/>
      <c r="E394" s="149"/>
      <c r="F394" s="149"/>
      <c r="G394" s="149"/>
      <c r="H394" s="157"/>
      <c r="I394" s="158"/>
    </row>
    <row r="395" spans="1:25" ht="15" customHeight="1">
      <c r="A395" s="155"/>
      <c r="B395" s="155"/>
      <c r="C395" s="156"/>
      <c r="D395" s="149"/>
      <c r="E395" s="149"/>
      <c r="F395" s="149"/>
      <c r="G395" s="149"/>
      <c r="H395" s="157"/>
      <c r="I395" s="158"/>
    </row>
    <row r="396" spans="1:25" ht="15" customHeight="1">
      <c r="A396" s="155"/>
      <c r="B396" s="155"/>
      <c r="C396" s="156"/>
      <c r="D396" s="149"/>
      <c r="E396" s="149"/>
      <c r="F396" s="149"/>
      <c r="G396" s="149"/>
      <c r="H396" s="157"/>
      <c r="I396" s="158"/>
    </row>
    <row r="397" spans="1:25" ht="15" customHeight="1">
      <c r="J397" s="30"/>
      <c r="M397" s="49"/>
      <c r="P397" s="30"/>
      <c r="S397" s="49"/>
      <c r="V397" s="30"/>
      <c r="Y397" s="49"/>
    </row>
    <row r="402" spans="1:7" ht="15" customHeight="1">
      <c r="A402" s="20"/>
      <c r="B402" s="20"/>
      <c r="C402" s="20"/>
      <c r="D402" s="30"/>
      <c r="E402" s="30"/>
      <c r="F402" s="30"/>
      <c r="G402" s="30"/>
    </row>
    <row r="418" spans="1:7" ht="15" customHeight="1">
      <c r="A418" s="20"/>
      <c r="B418" s="20"/>
      <c r="C418" s="20"/>
      <c r="D418" s="30"/>
      <c r="E418" s="30"/>
      <c r="F418" s="30"/>
      <c r="G418" s="30"/>
    </row>
  </sheetData>
  <mergeCells count="54">
    <mergeCell ref="Y12:AA12"/>
    <mergeCell ref="A260:H260"/>
    <mergeCell ref="A291:I291"/>
    <mergeCell ref="A138:H138"/>
    <mergeCell ref="A181:H181"/>
    <mergeCell ref="A290:H290"/>
    <mergeCell ref="A64:H64"/>
    <mergeCell ref="A74:H74"/>
    <mergeCell ref="A86:H86"/>
    <mergeCell ref="A93:H93"/>
    <mergeCell ref="A106:H106"/>
    <mergeCell ref="A148:H148"/>
    <mergeCell ref="A228:H228"/>
    <mergeCell ref="A232:H232"/>
    <mergeCell ref="A17:H17"/>
    <mergeCell ref="A57:H57"/>
    <mergeCell ref="D10:F10"/>
    <mergeCell ref="A35:H35"/>
    <mergeCell ref="A296:I297"/>
    <mergeCell ref="A293:I293"/>
    <mergeCell ref="V8:W8"/>
    <mergeCell ref="V13:X13"/>
    <mergeCell ref="M13:O13"/>
    <mergeCell ref="J13:L13"/>
    <mergeCell ref="P8:Q8"/>
    <mergeCell ref="J8:K8"/>
    <mergeCell ref="J12:L12"/>
    <mergeCell ref="M12:O12"/>
    <mergeCell ref="P12:R12"/>
    <mergeCell ref="S12:U12"/>
    <mergeCell ref="V12:X12"/>
    <mergeCell ref="A292:H292"/>
    <mergeCell ref="Y13:AA13"/>
    <mergeCell ref="Y257:Z257"/>
    <mergeCell ref="S257:T257"/>
    <mergeCell ref="S13:U13"/>
    <mergeCell ref="P13:R13"/>
    <mergeCell ref="S224:T224"/>
    <mergeCell ref="Y224:Z224"/>
    <mergeCell ref="S229:T229"/>
    <mergeCell ref="Y229:Z229"/>
    <mergeCell ref="S233:T233"/>
    <mergeCell ref="Y233:Z233"/>
    <mergeCell ref="A7:I7"/>
    <mergeCell ref="A2:I2"/>
    <mergeCell ref="A3:I3"/>
    <mergeCell ref="A4:I4"/>
    <mergeCell ref="A5:I5"/>
    <mergeCell ref="A6:I6"/>
    <mergeCell ref="A214:H214"/>
    <mergeCell ref="A223:H223"/>
    <mergeCell ref="A270:H270"/>
    <mergeCell ref="A275:H275"/>
    <mergeCell ref="A256:H256"/>
  </mergeCells>
  <dataValidations disablePrompts="1" count="1">
    <dataValidation type="whole" operator="greaterThan" allowBlank="1" showInputMessage="1" showErrorMessage="1" sqref="R3 L3:L4 X3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topLeftCell="A4" workbookViewId="0">
      <selection activeCell="Q17" sqref="Q17"/>
    </sheetView>
  </sheetViews>
  <sheetFormatPr defaultRowHeight="15"/>
  <cols>
    <col min="1" max="1" width="7" style="187" customWidth="1"/>
    <col min="2" max="2" width="10" style="187" customWidth="1"/>
    <col min="3" max="3" width="10.42578125" style="187" customWidth="1"/>
    <col min="4" max="4" width="14.5703125" style="187" customWidth="1"/>
    <col min="5" max="5" width="7" style="187" customWidth="1"/>
    <col min="6" max="6" width="8.85546875" style="187" customWidth="1"/>
    <col min="7" max="7" width="7.42578125" style="187" customWidth="1"/>
    <col min="8" max="8" width="13.28515625" style="187" customWidth="1"/>
    <col min="9" max="9" width="8.5703125" style="187" customWidth="1"/>
    <col min="10" max="10" width="13.28515625" style="187" customWidth="1"/>
    <col min="11" max="11" width="14.28515625" style="187" customWidth="1"/>
    <col min="12" max="12" width="12.42578125" style="187" customWidth="1"/>
    <col min="13" max="13" width="8.85546875" style="187"/>
  </cols>
  <sheetData>
    <row r="1" spans="1:15" s="20" customFormat="1" ht="31.5" customHeight="1">
      <c r="A1" s="277" t="s">
        <v>127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20" customFormat="1" ht="15" customHeight="1">
      <c r="A2" s="278" t="s">
        <v>128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s="20" customFormat="1" ht="22.5" customHeight="1">
      <c r="A3" s="278" t="s">
        <v>155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s="20" customFormat="1" ht="15" customHeight="1">
      <c r="A4" s="276" t="s">
        <v>144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</row>
    <row r="5" spans="1:15" s="20" customFormat="1" ht="15" customHeight="1">
      <c r="A5" s="276" t="s">
        <v>129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</row>
    <row r="6" spans="1:15" s="20" customFormat="1" ht="15" customHeight="1">
      <c r="A6" s="276" t="s">
        <v>145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</row>
    <row r="8" spans="1:15">
      <c r="A8" s="188" t="s">
        <v>156</v>
      </c>
      <c r="B8" s="189"/>
      <c r="C8" s="188" t="s">
        <v>157</v>
      </c>
      <c r="D8" s="189"/>
      <c r="E8" s="189"/>
      <c r="F8" s="190"/>
      <c r="G8" s="189" t="s">
        <v>146</v>
      </c>
      <c r="H8" s="189"/>
      <c r="I8" s="189"/>
      <c r="J8" s="188" t="s">
        <v>158</v>
      </c>
      <c r="K8" s="189"/>
      <c r="L8" s="189"/>
      <c r="M8" s="190"/>
    </row>
    <row r="9" spans="1:15" ht="15.75" thickBot="1">
      <c r="A9" s="194" t="s">
        <v>159</v>
      </c>
      <c r="B9" s="195"/>
      <c r="C9" s="194" t="s">
        <v>160</v>
      </c>
      <c r="D9" s="195"/>
      <c r="E9" s="195"/>
      <c r="F9" s="196"/>
      <c r="G9" s="195" t="s">
        <v>159</v>
      </c>
      <c r="H9" s="195"/>
      <c r="I9" s="195"/>
      <c r="J9" s="194" t="s">
        <v>161</v>
      </c>
      <c r="K9" s="195"/>
      <c r="L9" s="195"/>
      <c r="M9" s="196"/>
    </row>
    <row r="11" spans="1:15">
      <c r="A11" s="188" t="s">
        <v>162</v>
      </c>
      <c r="B11" s="189"/>
      <c r="C11" s="189"/>
      <c r="D11" s="188" t="s">
        <v>163</v>
      </c>
      <c r="E11" s="189"/>
      <c r="F11" s="190"/>
      <c r="G11" s="189" t="s">
        <v>164</v>
      </c>
      <c r="H11" s="189"/>
      <c r="I11" s="189"/>
      <c r="J11" s="189"/>
      <c r="K11" s="189"/>
      <c r="L11" s="189"/>
      <c r="M11" s="190"/>
    </row>
    <row r="12" spans="1:15" ht="15.75" thickBot="1">
      <c r="A12" s="191" t="s">
        <v>147</v>
      </c>
      <c r="B12" s="192"/>
      <c r="C12" s="192"/>
      <c r="D12" s="191" t="s">
        <v>165</v>
      </c>
      <c r="E12" s="192"/>
      <c r="F12" s="193"/>
      <c r="G12" s="192" t="s">
        <v>166</v>
      </c>
      <c r="H12" s="192"/>
      <c r="I12" s="192"/>
      <c r="J12" s="192"/>
      <c r="K12" s="192"/>
      <c r="L12" s="192"/>
      <c r="M12" s="193"/>
    </row>
    <row r="13" spans="1:15">
      <c r="M13" s="187" t="s">
        <v>167</v>
      </c>
    </row>
    <row r="15" spans="1:15" s="1" customFormat="1" ht="37.5" thickBot="1">
      <c r="A15" s="197" t="s">
        <v>168</v>
      </c>
      <c r="B15" s="198" t="s">
        <v>169</v>
      </c>
      <c r="C15" s="198" t="s">
        <v>170</v>
      </c>
      <c r="D15" s="198" t="s">
        <v>171</v>
      </c>
      <c r="E15" s="198" t="s">
        <v>172</v>
      </c>
      <c r="F15" s="198" t="s">
        <v>173</v>
      </c>
      <c r="G15" s="198" t="s">
        <v>174</v>
      </c>
      <c r="H15" s="198" t="s">
        <v>175</v>
      </c>
      <c r="I15" s="198" t="s">
        <v>176</v>
      </c>
      <c r="J15" s="198" t="s">
        <v>177</v>
      </c>
      <c r="K15" s="198" t="s">
        <v>184</v>
      </c>
      <c r="L15" s="198" t="s">
        <v>178</v>
      </c>
      <c r="M15" s="199" t="s">
        <v>179</v>
      </c>
    </row>
    <row r="16" spans="1:15">
      <c r="A16" s="200"/>
      <c r="B16" s="201"/>
      <c r="C16" s="201"/>
      <c r="D16" s="201"/>
      <c r="E16" s="201"/>
      <c r="F16" s="201"/>
      <c r="G16" s="201"/>
      <c r="H16" s="201"/>
      <c r="I16" s="202">
        <v>0.62109999999999999</v>
      </c>
      <c r="J16" s="202">
        <v>2.5899999999999999E-2</v>
      </c>
      <c r="K16" s="202">
        <v>0.35299999999999998</v>
      </c>
      <c r="L16" s="202">
        <v>1</v>
      </c>
      <c r="M16" s="203"/>
    </row>
    <row r="17" spans="1:13">
      <c r="A17" s="204"/>
      <c r="B17" s="205"/>
      <c r="C17" s="205"/>
      <c r="D17" s="205"/>
      <c r="E17" s="205"/>
      <c r="F17" s="205"/>
      <c r="G17" s="205"/>
      <c r="H17" s="205"/>
      <c r="I17" s="206">
        <v>242855.55</v>
      </c>
      <c r="J17" s="206">
        <v>10118.98</v>
      </c>
      <c r="K17" s="206">
        <v>138032.82999999999</v>
      </c>
      <c r="L17" s="206">
        <v>391007.36</v>
      </c>
      <c r="M17" s="207"/>
    </row>
    <row r="18" spans="1:13">
      <c r="A18" s="208">
        <v>1</v>
      </c>
      <c r="B18" s="209" t="s">
        <v>180</v>
      </c>
      <c r="C18" s="209" t="s">
        <v>180</v>
      </c>
      <c r="D18" s="209" t="s">
        <v>181</v>
      </c>
      <c r="E18" s="209"/>
      <c r="F18" s="209">
        <v>1</v>
      </c>
      <c r="G18" s="209"/>
      <c r="H18" s="209"/>
      <c r="I18" s="209">
        <v>242855.55</v>
      </c>
      <c r="J18" s="209">
        <v>10118.98</v>
      </c>
      <c r="K18" s="209">
        <v>138032.82999999999</v>
      </c>
      <c r="L18" s="209">
        <f>SUM(I18:K18)</f>
        <v>391007.36</v>
      </c>
      <c r="M18" s="210">
        <v>1</v>
      </c>
    </row>
    <row r="19" spans="1:13">
      <c r="A19" s="208">
        <v>2</v>
      </c>
      <c r="B19" s="209" t="s">
        <v>180</v>
      </c>
      <c r="C19" s="209" t="s">
        <v>180</v>
      </c>
      <c r="D19" s="209" t="s">
        <v>180</v>
      </c>
      <c r="E19" s="209"/>
      <c r="F19" s="209" t="s">
        <v>180</v>
      </c>
      <c r="G19" s="209"/>
      <c r="H19" s="209"/>
      <c r="I19" s="209">
        <v>0</v>
      </c>
      <c r="J19" s="209">
        <v>0</v>
      </c>
      <c r="K19" s="209">
        <v>0</v>
      </c>
      <c r="L19" s="209">
        <v>0</v>
      </c>
      <c r="M19" s="211" t="s">
        <v>180</v>
      </c>
    </row>
    <row r="20" spans="1:13">
      <c r="A20" s="208">
        <v>3</v>
      </c>
      <c r="B20" s="209" t="s">
        <v>180</v>
      </c>
      <c r="C20" s="209" t="s">
        <v>180</v>
      </c>
      <c r="D20" s="209" t="s">
        <v>180</v>
      </c>
      <c r="E20" s="209"/>
      <c r="F20" s="209" t="s">
        <v>180</v>
      </c>
      <c r="G20" s="209"/>
      <c r="H20" s="209"/>
      <c r="I20" s="209">
        <v>0</v>
      </c>
      <c r="J20" s="209">
        <v>0</v>
      </c>
      <c r="K20" s="209">
        <v>0</v>
      </c>
      <c r="L20" s="209">
        <v>0</v>
      </c>
      <c r="M20" s="211" t="s">
        <v>180</v>
      </c>
    </row>
    <row r="21" spans="1:13">
      <c r="A21" s="208">
        <v>4</v>
      </c>
      <c r="B21" s="209" t="s">
        <v>180</v>
      </c>
      <c r="C21" s="209" t="s">
        <v>180</v>
      </c>
      <c r="D21" s="209" t="s">
        <v>180</v>
      </c>
      <c r="E21" s="209"/>
      <c r="F21" s="209" t="s">
        <v>180</v>
      </c>
      <c r="G21" s="209"/>
      <c r="H21" s="209"/>
      <c r="I21" s="209">
        <v>0</v>
      </c>
      <c r="J21" s="209">
        <v>0</v>
      </c>
      <c r="K21" s="209">
        <v>0</v>
      </c>
      <c r="L21" s="209">
        <v>0</v>
      </c>
      <c r="M21" s="211" t="s">
        <v>180</v>
      </c>
    </row>
    <row r="22" spans="1:13">
      <c r="A22" s="208">
        <v>5</v>
      </c>
      <c r="B22" s="209" t="s">
        <v>180</v>
      </c>
      <c r="C22" s="209" t="s">
        <v>180</v>
      </c>
      <c r="D22" s="209" t="s">
        <v>180</v>
      </c>
      <c r="E22" s="209"/>
      <c r="F22" s="209" t="s">
        <v>180</v>
      </c>
      <c r="G22" s="209"/>
      <c r="H22" s="209"/>
      <c r="I22" s="209">
        <v>0</v>
      </c>
      <c r="J22" s="209">
        <v>0</v>
      </c>
      <c r="K22" s="209">
        <v>0</v>
      </c>
      <c r="L22" s="209">
        <v>0</v>
      </c>
      <c r="M22" s="211" t="s">
        <v>180</v>
      </c>
    </row>
    <row r="23" spans="1:13">
      <c r="A23" s="208">
        <v>6</v>
      </c>
      <c r="B23" s="209" t="s">
        <v>180</v>
      </c>
      <c r="C23" s="209" t="s">
        <v>180</v>
      </c>
      <c r="D23" s="209" t="s">
        <v>180</v>
      </c>
      <c r="E23" s="209"/>
      <c r="F23" s="209" t="s">
        <v>180</v>
      </c>
      <c r="G23" s="209"/>
      <c r="H23" s="209"/>
      <c r="I23" s="209">
        <v>0</v>
      </c>
      <c r="J23" s="209">
        <v>0</v>
      </c>
      <c r="K23" s="209">
        <v>0</v>
      </c>
      <c r="L23" s="209">
        <v>0</v>
      </c>
      <c r="M23" s="211" t="s">
        <v>180</v>
      </c>
    </row>
    <row r="24" spans="1:13" ht="15.75" thickBot="1">
      <c r="A24" s="212">
        <v>7</v>
      </c>
      <c r="B24" s="213" t="s">
        <v>180</v>
      </c>
      <c r="C24" s="213" t="s">
        <v>180</v>
      </c>
      <c r="D24" s="213" t="s">
        <v>180</v>
      </c>
      <c r="E24" s="213"/>
      <c r="F24" s="213" t="s">
        <v>180</v>
      </c>
      <c r="G24" s="213"/>
      <c r="H24" s="213"/>
      <c r="I24" s="213">
        <v>0</v>
      </c>
      <c r="J24" s="213">
        <v>0</v>
      </c>
      <c r="K24" s="213">
        <v>0</v>
      </c>
      <c r="L24" s="213">
        <v>0</v>
      </c>
      <c r="M24" s="214" t="s">
        <v>180</v>
      </c>
    </row>
    <row r="28" spans="1:13">
      <c r="A28" s="215" t="s">
        <v>185</v>
      </c>
      <c r="B28" s="215"/>
      <c r="C28" s="215"/>
      <c r="D28" s="215"/>
      <c r="K28" s="216" t="s">
        <v>148</v>
      </c>
      <c r="L28" s="216"/>
      <c r="M28" s="216"/>
    </row>
    <row r="29" spans="1:13">
      <c r="A29" s="187" t="s">
        <v>182</v>
      </c>
      <c r="K29" s="217" t="s">
        <v>183</v>
      </c>
      <c r="L29" s="217"/>
      <c r="M29" s="217"/>
    </row>
  </sheetData>
  <mergeCells count="6">
    <mergeCell ref="A6:O6"/>
    <mergeCell ref="A1:O1"/>
    <mergeCell ref="A2:O2"/>
    <mergeCell ref="A3:O3"/>
    <mergeCell ref="A4:O4"/>
    <mergeCell ref="A5:O5"/>
  </mergeCells>
  <pageMargins left="0.511811024" right="0.511811024" top="0.78740157499999996" bottom="0.78740157499999996" header="0.31496062000000002" footer="0.31496062000000002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Pintura Externa</vt:lpstr>
      <vt:lpstr>Pintura Interna</vt:lpstr>
      <vt:lpstr>Reboco Interno</vt:lpstr>
      <vt:lpstr>Reboco Externo</vt:lpstr>
      <vt:lpstr>MEDIÇÃO-1_PMJ</vt:lpstr>
      <vt:lpstr>Plan2</vt:lpstr>
      <vt:lpstr>'MEDIÇÃO-1_PMJ'!Area_de_impressao</vt:lpstr>
      <vt:lpstr>Fonte</vt:lpstr>
      <vt:lpstr>'MEDIÇÃO-1_PMJ'!Titulos_de_impressao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PMJ</cp:lastModifiedBy>
  <cp:lastPrinted>2019-03-14T19:45:40Z</cp:lastPrinted>
  <dcterms:created xsi:type="dcterms:W3CDTF">2013-11-15T17:11:01Z</dcterms:created>
  <dcterms:modified xsi:type="dcterms:W3CDTF">2019-06-17T12:58:00Z</dcterms:modified>
</cp:coreProperties>
</file>